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32697CD-6290-41D8-A369-B27AF96459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三年综合测评" sheetId="1" r:id="rId1"/>
    <sheet name="大一" sheetId="6" r:id="rId2"/>
    <sheet name="大二" sheetId="7" r:id="rId3"/>
    <sheet name="大三" sheetId="8" r:id="rId4"/>
    <sheet name="平均分" sheetId="9" r:id="rId5"/>
  </sheets>
  <definedNames>
    <definedName name="_xlnm._FilterDatabase" localSheetId="0" hidden="1">三年综合测评!$A$1:$U$34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1" i="9" l="1"/>
  <c r="D33" i="9"/>
  <c r="D32" i="9"/>
  <c r="D31" i="9"/>
  <c r="D30" i="9"/>
  <c r="D29" i="9"/>
  <c r="D28" i="9"/>
  <c r="D27" i="9"/>
  <c r="D26" i="9"/>
  <c r="D25" i="9"/>
  <c r="D24" i="9"/>
  <c r="D23" i="9"/>
  <c r="D22" i="9"/>
  <c r="E21" i="9"/>
  <c r="D20" i="9"/>
  <c r="D19" i="9"/>
  <c r="D18" i="9"/>
  <c r="D17" i="9"/>
  <c r="D16" i="9"/>
  <c r="D15" i="9"/>
  <c r="D14" i="9"/>
  <c r="D13" i="9"/>
  <c r="D12" i="9"/>
  <c r="D11" i="9"/>
  <c r="D10" i="9"/>
  <c r="D9" i="9"/>
  <c r="D8" i="9"/>
  <c r="D7" i="9"/>
  <c r="D6" i="9"/>
  <c r="D5" i="9"/>
  <c r="D4" i="9"/>
  <c r="D3" i="9"/>
  <c r="D2" i="9"/>
  <c r="X36" i="7"/>
  <c r="T36" i="7"/>
  <c r="S36" i="7"/>
  <c r="P36" i="7"/>
  <c r="Q36" i="7" s="1"/>
  <c r="M36" i="7"/>
  <c r="L36" i="7"/>
  <c r="H36" i="7"/>
  <c r="J36" i="7" s="1"/>
  <c r="X35" i="7"/>
  <c r="T35" i="7"/>
  <c r="S35" i="7"/>
  <c r="Q35" i="7"/>
  <c r="P35" i="7"/>
  <c r="M35" i="7"/>
  <c r="L35" i="7"/>
  <c r="J35" i="7"/>
  <c r="H35" i="7"/>
  <c r="U35" i="7" s="1"/>
  <c r="X34" i="7"/>
  <c r="U34" i="7"/>
  <c r="T34" i="7"/>
  <c r="S34" i="7"/>
  <c r="P34" i="7"/>
  <c r="Q34" i="7" s="1"/>
  <c r="M34" i="7"/>
  <c r="L34" i="7"/>
  <c r="J34" i="7"/>
  <c r="H34" i="7"/>
  <c r="X33" i="7"/>
  <c r="T33" i="7"/>
  <c r="S33" i="7"/>
  <c r="P33" i="7"/>
  <c r="Q33" i="7" s="1"/>
  <c r="M33" i="7"/>
  <c r="L33" i="7"/>
  <c r="H33" i="7"/>
  <c r="J33" i="7" s="1"/>
  <c r="X32" i="7"/>
  <c r="T32" i="7"/>
  <c r="S32" i="7"/>
  <c r="P32" i="7"/>
  <c r="Q32" i="7" s="1"/>
  <c r="M32" i="7"/>
  <c r="L32" i="7"/>
  <c r="J32" i="7"/>
  <c r="H32" i="7"/>
  <c r="U32" i="7" s="1"/>
  <c r="X31" i="7"/>
  <c r="U31" i="7"/>
  <c r="T31" i="7"/>
  <c r="S31" i="7"/>
  <c r="Q31" i="7"/>
  <c r="P31" i="7"/>
  <c r="M31" i="7"/>
  <c r="L31" i="7"/>
  <c r="J31" i="7"/>
  <c r="H31" i="7"/>
  <c r="X30" i="7"/>
  <c r="T30" i="7"/>
  <c r="S30" i="7"/>
  <c r="P30" i="7"/>
  <c r="Q30" i="7" s="1"/>
  <c r="M30" i="7"/>
  <c r="L30" i="7"/>
  <c r="H30" i="7"/>
  <c r="J30" i="7" s="1"/>
  <c r="X29" i="7"/>
  <c r="T29" i="7"/>
  <c r="S29" i="7"/>
  <c r="P29" i="7"/>
  <c r="Q29" i="7" s="1"/>
  <c r="M29" i="7"/>
  <c r="L29" i="7"/>
  <c r="H29" i="7"/>
  <c r="J29" i="7" s="1"/>
  <c r="X28" i="7"/>
  <c r="T28" i="7"/>
  <c r="S28" i="7"/>
  <c r="Q28" i="7"/>
  <c r="P28" i="7"/>
  <c r="M28" i="7"/>
  <c r="L28" i="7"/>
  <c r="H28" i="7"/>
  <c r="J28" i="7" s="1"/>
  <c r="X27" i="7"/>
  <c r="T27" i="7"/>
  <c r="S27" i="7"/>
  <c r="Q27" i="7"/>
  <c r="P27" i="7"/>
  <c r="M27" i="7"/>
  <c r="L27" i="7"/>
  <c r="J27" i="7"/>
  <c r="H27" i="7"/>
  <c r="U27" i="7" s="1"/>
  <c r="X26" i="7"/>
  <c r="U26" i="7"/>
  <c r="T26" i="7"/>
  <c r="S26" i="7"/>
  <c r="P26" i="7"/>
  <c r="Q26" i="7" s="1"/>
  <c r="M26" i="7"/>
  <c r="L26" i="7"/>
  <c r="J26" i="7"/>
  <c r="H26" i="7"/>
  <c r="X25" i="7"/>
  <c r="T25" i="7"/>
  <c r="S25" i="7"/>
  <c r="P25" i="7"/>
  <c r="Q25" i="7" s="1"/>
  <c r="M25" i="7"/>
  <c r="L25" i="7"/>
  <c r="H25" i="7"/>
  <c r="J25" i="7" s="1"/>
  <c r="X24" i="7"/>
  <c r="Z24" i="7" s="1"/>
  <c r="T24" i="7"/>
  <c r="S24" i="7"/>
  <c r="P24" i="7"/>
  <c r="Q24" i="7" s="1"/>
  <c r="M24" i="7"/>
  <c r="L24" i="7"/>
  <c r="J24" i="7"/>
  <c r="H24" i="7"/>
  <c r="U24" i="7" s="1"/>
  <c r="X23" i="7"/>
  <c r="Y23" i="7" s="1"/>
  <c r="U23" i="7"/>
  <c r="T23" i="7"/>
  <c r="S23" i="7"/>
  <c r="Q23" i="7"/>
  <c r="P23" i="7"/>
  <c r="M23" i="7"/>
  <c r="L23" i="7"/>
  <c r="J23" i="7"/>
  <c r="H23" i="7"/>
  <c r="X22" i="7"/>
  <c r="T22" i="7"/>
  <c r="S22" i="7"/>
  <c r="P22" i="7"/>
  <c r="Q22" i="7" s="1"/>
  <c r="M22" i="7"/>
  <c r="L22" i="7"/>
  <c r="H22" i="7"/>
  <c r="J22" i="7" s="1"/>
  <c r="X21" i="7"/>
  <c r="T21" i="7"/>
  <c r="S21" i="7"/>
  <c r="P21" i="7"/>
  <c r="Q21" i="7" s="1"/>
  <c r="M21" i="7"/>
  <c r="L21" i="7"/>
  <c r="H21" i="7"/>
  <c r="J21" i="7" s="1"/>
  <c r="X20" i="7"/>
  <c r="Y20" i="7" s="1"/>
  <c r="T20" i="7"/>
  <c r="S20" i="7"/>
  <c r="Q20" i="7"/>
  <c r="P20" i="7"/>
  <c r="M20" i="7"/>
  <c r="L20" i="7"/>
  <c r="H20" i="7"/>
  <c r="J20" i="7" s="1"/>
  <c r="X19" i="7"/>
  <c r="T19" i="7"/>
  <c r="S19" i="7"/>
  <c r="Q19" i="7"/>
  <c r="P19" i="7"/>
  <c r="M19" i="7"/>
  <c r="L19" i="7"/>
  <c r="J19" i="7"/>
  <c r="H19" i="7"/>
  <c r="U19" i="7" s="1"/>
  <c r="X18" i="7"/>
  <c r="U18" i="7"/>
  <c r="T18" i="7"/>
  <c r="S18" i="7"/>
  <c r="P18" i="7"/>
  <c r="Q18" i="7" s="1"/>
  <c r="M18" i="7"/>
  <c r="L18" i="7"/>
  <c r="J18" i="7"/>
  <c r="H18" i="7"/>
  <c r="X17" i="7"/>
  <c r="T17" i="7"/>
  <c r="S17" i="7"/>
  <c r="P17" i="7"/>
  <c r="Q17" i="7" s="1"/>
  <c r="M17" i="7"/>
  <c r="L17" i="7"/>
  <c r="H17" i="7"/>
  <c r="J17" i="7" s="1"/>
  <c r="X16" i="7"/>
  <c r="T16" i="7"/>
  <c r="S16" i="7"/>
  <c r="P16" i="7"/>
  <c r="Q16" i="7" s="1"/>
  <c r="M16" i="7"/>
  <c r="L16" i="7"/>
  <c r="J16" i="7"/>
  <c r="H16" i="7"/>
  <c r="U16" i="7" s="1"/>
  <c r="X15" i="7"/>
  <c r="U15" i="7"/>
  <c r="T15" i="7"/>
  <c r="S15" i="7"/>
  <c r="Q15" i="7"/>
  <c r="P15" i="7"/>
  <c r="M15" i="7"/>
  <c r="L15" i="7"/>
  <c r="J15" i="7"/>
  <c r="H15" i="7"/>
  <c r="X14" i="7"/>
  <c r="T14" i="7"/>
  <c r="S14" i="7"/>
  <c r="P14" i="7"/>
  <c r="Q14" i="7" s="1"/>
  <c r="M14" i="7"/>
  <c r="L14" i="7"/>
  <c r="H14" i="7"/>
  <c r="J14" i="7" s="1"/>
  <c r="X13" i="7"/>
  <c r="T13" i="7"/>
  <c r="S13" i="7"/>
  <c r="P13" i="7"/>
  <c r="Q13" i="7" s="1"/>
  <c r="M13" i="7"/>
  <c r="L13" i="7"/>
  <c r="H13" i="7"/>
  <c r="J13" i="7" s="1"/>
  <c r="X12" i="7"/>
  <c r="T12" i="7"/>
  <c r="S12" i="7"/>
  <c r="Q12" i="7"/>
  <c r="P12" i="7"/>
  <c r="M12" i="7"/>
  <c r="L12" i="7"/>
  <c r="H12" i="7"/>
  <c r="J12" i="7" s="1"/>
  <c r="X11" i="7"/>
  <c r="T11" i="7"/>
  <c r="S11" i="7"/>
  <c r="Q11" i="7"/>
  <c r="P11" i="7"/>
  <c r="M11" i="7"/>
  <c r="L11" i="7"/>
  <c r="J11" i="7"/>
  <c r="H11" i="7"/>
  <c r="U11" i="7" s="1"/>
  <c r="X10" i="7"/>
  <c r="U10" i="7"/>
  <c r="T10" i="7"/>
  <c r="S10" i="7"/>
  <c r="P10" i="7"/>
  <c r="Q10" i="7" s="1"/>
  <c r="M10" i="7"/>
  <c r="L10" i="7"/>
  <c r="J10" i="7"/>
  <c r="H10" i="7"/>
  <c r="X9" i="7"/>
  <c r="T9" i="7"/>
  <c r="S9" i="7"/>
  <c r="P9" i="7"/>
  <c r="Q9" i="7" s="1"/>
  <c r="M9" i="7"/>
  <c r="L9" i="7"/>
  <c r="H9" i="7"/>
  <c r="J9" i="7" s="1"/>
  <c r="X8" i="7"/>
  <c r="T8" i="7"/>
  <c r="S8" i="7"/>
  <c r="Q8" i="7"/>
  <c r="P8" i="7"/>
  <c r="M8" i="7"/>
  <c r="L8" i="7"/>
  <c r="J8" i="7"/>
  <c r="H8" i="7"/>
  <c r="U8" i="7" s="1"/>
  <c r="X7" i="7"/>
  <c r="U7" i="7"/>
  <c r="T7" i="7"/>
  <c r="S7" i="7"/>
  <c r="Q7" i="7"/>
  <c r="P7" i="7"/>
  <c r="M7" i="7"/>
  <c r="L7" i="7"/>
  <c r="J7" i="7"/>
  <c r="H7" i="7"/>
  <c r="X6" i="7"/>
  <c r="T6" i="7"/>
  <c r="S6" i="7"/>
  <c r="P6" i="7"/>
  <c r="Q6" i="7" s="1"/>
  <c r="M6" i="7"/>
  <c r="L6" i="7"/>
  <c r="H6" i="7"/>
  <c r="J6" i="7" s="1"/>
  <c r="X5" i="7"/>
  <c r="Z28" i="7" s="1"/>
  <c r="T5" i="7"/>
  <c r="S5" i="7"/>
  <c r="P5" i="7"/>
  <c r="Q5" i="7" s="1"/>
  <c r="M5" i="7"/>
  <c r="L5" i="7"/>
  <c r="H5" i="7"/>
  <c r="I31" i="7" s="1"/>
  <c r="X36" i="6"/>
  <c r="Z36" i="6" s="1"/>
  <c r="T36" i="6"/>
  <c r="S36" i="6"/>
  <c r="P36" i="6"/>
  <c r="Q36" i="6" s="1"/>
  <c r="M36" i="6"/>
  <c r="L36" i="6"/>
  <c r="H36" i="6"/>
  <c r="J36" i="6" s="1"/>
  <c r="X35" i="6"/>
  <c r="Y35" i="6" s="1"/>
  <c r="T35" i="6"/>
  <c r="S35" i="6"/>
  <c r="Q35" i="6"/>
  <c r="P35" i="6"/>
  <c r="M35" i="6"/>
  <c r="L35" i="6"/>
  <c r="H35" i="6"/>
  <c r="J35" i="6" s="1"/>
  <c r="X34" i="6"/>
  <c r="T34" i="6"/>
  <c r="S34" i="6"/>
  <c r="Q34" i="6"/>
  <c r="P34" i="6"/>
  <c r="M34" i="6"/>
  <c r="L34" i="6"/>
  <c r="H34" i="6"/>
  <c r="J34" i="6" s="1"/>
  <c r="X33" i="6"/>
  <c r="T33" i="6"/>
  <c r="S33" i="6"/>
  <c r="P33" i="6"/>
  <c r="Q33" i="6" s="1"/>
  <c r="M33" i="6"/>
  <c r="L33" i="6"/>
  <c r="H33" i="6"/>
  <c r="J33" i="6" s="1"/>
  <c r="X32" i="6"/>
  <c r="T32" i="6"/>
  <c r="S32" i="6"/>
  <c r="Q32" i="6"/>
  <c r="P32" i="6"/>
  <c r="M32" i="6"/>
  <c r="L32" i="6"/>
  <c r="H32" i="6"/>
  <c r="J32" i="6" s="1"/>
  <c r="X31" i="6"/>
  <c r="T31" i="6"/>
  <c r="S31" i="6"/>
  <c r="P31" i="6"/>
  <c r="Q31" i="6" s="1"/>
  <c r="M31" i="6"/>
  <c r="L31" i="6"/>
  <c r="H31" i="6"/>
  <c r="U31" i="6" s="1"/>
  <c r="X30" i="6"/>
  <c r="Z30" i="6" s="1"/>
  <c r="T30" i="6"/>
  <c r="S30" i="6"/>
  <c r="Q30" i="6"/>
  <c r="P30" i="6"/>
  <c r="M30" i="6"/>
  <c r="L30" i="6"/>
  <c r="J30" i="6"/>
  <c r="H30" i="6"/>
  <c r="U30" i="6" s="1"/>
  <c r="X29" i="6"/>
  <c r="T29" i="6"/>
  <c r="S29" i="6"/>
  <c r="P29" i="6"/>
  <c r="Q29" i="6" s="1"/>
  <c r="M29" i="6"/>
  <c r="L29" i="6"/>
  <c r="J29" i="6"/>
  <c r="H29" i="6"/>
  <c r="X28" i="6"/>
  <c r="T28" i="6"/>
  <c r="S28" i="6"/>
  <c r="Q28" i="6"/>
  <c r="P28" i="6"/>
  <c r="M28" i="6"/>
  <c r="L28" i="6"/>
  <c r="H28" i="6"/>
  <c r="J28" i="6" s="1"/>
  <c r="X27" i="6"/>
  <c r="T27" i="6"/>
  <c r="S27" i="6"/>
  <c r="P27" i="6"/>
  <c r="Q27" i="6" s="1"/>
  <c r="M27" i="6"/>
  <c r="L27" i="6"/>
  <c r="H27" i="6"/>
  <c r="J27" i="6" s="1"/>
  <c r="X26" i="6"/>
  <c r="Y26" i="6" s="1"/>
  <c r="T26" i="6"/>
  <c r="S26" i="6"/>
  <c r="Q26" i="6"/>
  <c r="P26" i="6"/>
  <c r="M26" i="6"/>
  <c r="L26" i="6"/>
  <c r="J26" i="6"/>
  <c r="H26" i="6"/>
  <c r="U26" i="6" s="1"/>
  <c r="X25" i="6"/>
  <c r="U25" i="6"/>
  <c r="T25" i="6"/>
  <c r="S25" i="6"/>
  <c r="P25" i="6"/>
  <c r="Q25" i="6" s="1"/>
  <c r="M25" i="6"/>
  <c r="L25" i="6"/>
  <c r="H25" i="6"/>
  <c r="J25" i="6" s="1"/>
  <c r="X24" i="6"/>
  <c r="Z24" i="6" s="1"/>
  <c r="T24" i="6"/>
  <c r="S24" i="6"/>
  <c r="P24" i="6"/>
  <c r="Q24" i="6" s="1"/>
  <c r="M24" i="6"/>
  <c r="L24" i="6"/>
  <c r="H24" i="6"/>
  <c r="U24" i="6" s="1"/>
  <c r="X23" i="6"/>
  <c r="Z23" i="6" s="1"/>
  <c r="T23" i="6"/>
  <c r="S23" i="6"/>
  <c r="P23" i="6"/>
  <c r="Q23" i="6" s="1"/>
  <c r="M23" i="6"/>
  <c r="L23" i="6"/>
  <c r="H23" i="6"/>
  <c r="J23" i="6" s="1"/>
  <c r="X22" i="6"/>
  <c r="Y22" i="6" s="1"/>
  <c r="T22" i="6"/>
  <c r="S22" i="6"/>
  <c r="Q22" i="6"/>
  <c r="P22" i="6"/>
  <c r="M22" i="6"/>
  <c r="L22" i="6"/>
  <c r="J22" i="6"/>
  <c r="H22" i="6"/>
  <c r="U22" i="6" s="1"/>
  <c r="X21" i="6"/>
  <c r="T21" i="6"/>
  <c r="S21" i="6"/>
  <c r="P21" i="6"/>
  <c r="Q21" i="6" s="1"/>
  <c r="M21" i="6"/>
  <c r="L21" i="6"/>
  <c r="J21" i="6"/>
  <c r="H21" i="6"/>
  <c r="X20" i="6"/>
  <c r="Y20" i="6" s="1"/>
  <c r="T20" i="6"/>
  <c r="S20" i="6"/>
  <c r="Q20" i="6"/>
  <c r="P20" i="6"/>
  <c r="M20" i="6"/>
  <c r="L20" i="6"/>
  <c r="H20" i="6"/>
  <c r="J20" i="6" s="1"/>
  <c r="X19" i="6"/>
  <c r="T19" i="6"/>
  <c r="S19" i="6"/>
  <c r="P19" i="6"/>
  <c r="Q19" i="6" s="1"/>
  <c r="M19" i="6"/>
  <c r="L19" i="6"/>
  <c r="H19" i="6"/>
  <c r="J19" i="6" s="1"/>
  <c r="X18" i="6"/>
  <c r="Z18" i="6" s="1"/>
  <c r="T18" i="6"/>
  <c r="S18" i="6"/>
  <c r="Q18" i="6"/>
  <c r="P18" i="6"/>
  <c r="M18" i="6"/>
  <c r="L18" i="6"/>
  <c r="J18" i="6"/>
  <c r="H18" i="6"/>
  <c r="U18" i="6" s="1"/>
  <c r="X17" i="6"/>
  <c r="U17" i="6"/>
  <c r="T17" i="6"/>
  <c r="S17" i="6"/>
  <c r="P17" i="6"/>
  <c r="Q17" i="6" s="1"/>
  <c r="M17" i="6"/>
  <c r="L17" i="6"/>
  <c r="H17" i="6"/>
  <c r="J17" i="6" s="1"/>
  <c r="X16" i="6"/>
  <c r="Z16" i="6" s="1"/>
  <c r="T16" i="6"/>
  <c r="S16" i="6"/>
  <c r="P16" i="6"/>
  <c r="Q16" i="6" s="1"/>
  <c r="M16" i="6"/>
  <c r="L16" i="6"/>
  <c r="H16" i="6"/>
  <c r="U16" i="6" s="1"/>
  <c r="X15" i="6"/>
  <c r="Z15" i="6" s="1"/>
  <c r="U15" i="6"/>
  <c r="T15" i="6"/>
  <c r="S15" i="6"/>
  <c r="P15" i="6"/>
  <c r="Q15" i="6" s="1"/>
  <c r="M15" i="6"/>
  <c r="L15" i="6"/>
  <c r="H15" i="6"/>
  <c r="J15" i="6" s="1"/>
  <c r="X14" i="6"/>
  <c r="Y14" i="6" s="1"/>
  <c r="T14" i="6"/>
  <c r="S14" i="6"/>
  <c r="Q14" i="6"/>
  <c r="P14" i="6"/>
  <c r="M14" i="6"/>
  <c r="L14" i="6"/>
  <c r="H14" i="6"/>
  <c r="J14" i="6" s="1"/>
  <c r="X13" i="6"/>
  <c r="T13" i="6"/>
  <c r="S13" i="6"/>
  <c r="P13" i="6"/>
  <c r="Q13" i="6" s="1"/>
  <c r="M13" i="6"/>
  <c r="L13" i="6"/>
  <c r="J13" i="6"/>
  <c r="H13" i="6"/>
  <c r="X12" i="6"/>
  <c r="Y12" i="6" s="1"/>
  <c r="T12" i="6"/>
  <c r="S12" i="6"/>
  <c r="Q12" i="6"/>
  <c r="P12" i="6"/>
  <c r="M12" i="6"/>
  <c r="L12" i="6"/>
  <c r="H12" i="6"/>
  <c r="J12" i="6" s="1"/>
  <c r="X11" i="6"/>
  <c r="T11" i="6"/>
  <c r="S11" i="6"/>
  <c r="P11" i="6"/>
  <c r="Q11" i="6" s="1"/>
  <c r="M11" i="6"/>
  <c r="L11" i="6"/>
  <c r="H11" i="6"/>
  <c r="J11" i="6" s="1"/>
  <c r="X10" i="6"/>
  <c r="Y19" i="6" s="1"/>
  <c r="T10" i="6"/>
  <c r="S10" i="6"/>
  <c r="Q10" i="6"/>
  <c r="P10" i="6"/>
  <c r="M10" i="6"/>
  <c r="L10" i="6"/>
  <c r="J10" i="6"/>
  <c r="H10" i="6"/>
  <c r="U10" i="6" s="1"/>
  <c r="X9" i="6"/>
  <c r="U9" i="6"/>
  <c r="T9" i="6"/>
  <c r="S9" i="6"/>
  <c r="P9" i="6"/>
  <c r="Q9" i="6" s="1"/>
  <c r="M9" i="6"/>
  <c r="L9" i="6"/>
  <c r="J9" i="6"/>
  <c r="H9" i="6"/>
  <c r="X8" i="6"/>
  <c r="Z8" i="6" s="1"/>
  <c r="T8" i="6"/>
  <c r="S8" i="6"/>
  <c r="P8" i="6"/>
  <c r="Q8" i="6" s="1"/>
  <c r="M8" i="6"/>
  <c r="L8" i="6"/>
  <c r="H8" i="6"/>
  <c r="U8" i="6" s="1"/>
  <c r="X7" i="6"/>
  <c r="Z7" i="6" s="1"/>
  <c r="U7" i="6"/>
  <c r="T7" i="6"/>
  <c r="S7" i="6"/>
  <c r="P7" i="6"/>
  <c r="Q7" i="6" s="1"/>
  <c r="M7" i="6"/>
  <c r="L7" i="6"/>
  <c r="H7" i="6"/>
  <c r="J7" i="6" s="1"/>
  <c r="Z6" i="6"/>
  <c r="X6" i="6"/>
  <c r="Y6" i="6" s="1"/>
  <c r="T6" i="6"/>
  <c r="S6" i="6"/>
  <c r="Q6" i="6"/>
  <c r="P6" i="6"/>
  <c r="M6" i="6"/>
  <c r="L6" i="6"/>
  <c r="H6" i="6"/>
  <c r="I21" i="6" s="1"/>
  <c r="Y5" i="6"/>
  <c r="X5" i="6"/>
  <c r="Z21" i="6" s="1"/>
  <c r="T5" i="6"/>
  <c r="S5" i="6"/>
  <c r="P5" i="6"/>
  <c r="Q5" i="6" s="1"/>
  <c r="M5" i="6"/>
  <c r="L5" i="6"/>
  <c r="J5" i="6"/>
  <c r="H5" i="6"/>
  <c r="E8" i="9" l="1"/>
  <c r="E16" i="9"/>
  <c r="E24" i="9"/>
  <c r="E32" i="9"/>
  <c r="E4" i="9"/>
  <c r="E12" i="9"/>
  <c r="E20" i="9"/>
  <c r="E28" i="9"/>
  <c r="E2" i="9"/>
  <c r="E10" i="9"/>
  <c r="E18" i="9"/>
  <c r="E26" i="9"/>
  <c r="E3" i="9"/>
  <c r="E11" i="9"/>
  <c r="E19" i="9"/>
  <c r="E27" i="9"/>
  <c r="E5" i="9"/>
  <c r="E29" i="9"/>
  <c r="E6" i="9"/>
  <c r="E14" i="9"/>
  <c r="E22" i="9"/>
  <c r="E30" i="9"/>
  <c r="E13" i="9"/>
  <c r="E7" i="9"/>
  <c r="E15" i="9"/>
  <c r="E23" i="9"/>
  <c r="E31" i="9"/>
  <c r="E9" i="9"/>
  <c r="E17" i="9"/>
  <c r="E25" i="9"/>
  <c r="E33" i="9"/>
  <c r="Y35" i="7"/>
  <c r="Z8" i="7"/>
  <c r="Z10" i="7"/>
  <c r="Z13" i="7"/>
  <c r="Z17" i="7"/>
  <c r="Z9" i="7"/>
  <c r="Y12" i="7"/>
  <c r="Y15" i="7"/>
  <c r="Z16" i="7"/>
  <c r="Z18" i="7"/>
  <c r="Z21" i="7"/>
  <c r="Z25" i="7"/>
  <c r="Z26" i="7"/>
  <c r="Z29" i="7"/>
  <c r="Z33" i="7"/>
  <c r="Y28" i="7"/>
  <c r="Y31" i="7"/>
  <c r="Z32" i="7"/>
  <c r="Z36" i="7"/>
  <c r="Z28" i="6"/>
  <c r="Z29" i="6"/>
  <c r="Z31" i="6"/>
  <c r="Z32" i="6"/>
  <c r="U6" i="7"/>
  <c r="Z11" i="7"/>
  <c r="Z19" i="7"/>
  <c r="Z27" i="7"/>
  <c r="I5" i="7"/>
  <c r="U5" i="7"/>
  <c r="V27" i="7" s="1"/>
  <c r="Y9" i="7"/>
  <c r="I13" i="7"/>
  <c r="U13" i="7"/>
  <c r="Y17" i="7"/>
  <c r="I21" i="7"/>
  <c r="U21" i="7"/>
  <c r="Y25" i="7"/>
  <c r="I29" i="7"/>
  <c r="U29" i="7"/>
  <c r="Y33" i="7"/>
  <c r="Z34" i="7"/>
  <c r="Y6" i="7"/>
  <c r="I6" i="7"/>
  <c r="Y18" i="7"/>
  <c r="I22" i="7"/>
  <c r="Y34" i="7"/>
  <c r="Z35" i="7"/>
  <c r="J5" i="7"/>
  <c r="Y8" i="7"/>
  <c r="I12" i="7"/>
  <c r="U12" i="7"/>
  <c r="Y16" i="7"/>
  <c r="I20" i="7"/>
  <c r="U20" i="7"/>
  <c r="Y24" i="7"/>
  <c r="I28" i="7"/>
  <c r="U28" i="7"/>
  <c r="Y32" i="7"/>
  <c r="I36" i="7"/>
  <c r="U36" i="7"/>
  <c r="Z7" i="7"/>
  <c r="Y10" i="7"/>
  <c r="I14" i="7"/>
  <c r="U14" i="7"/>
  <c r="U22" i="7"/>
  <c r="Y26" i="7"/>
  <c r="I30" i="7"/>
  <c r="U30" i="7"/>
  <c r="Y7" i="7"/>
  <c r="I11" i="7"/>
  <c r="I19" i="7"/>
  <c r="I27" i="7"/>
  <c r="I35" i="7"/>
  <c r="I10" i="7"/>
  <c r="Y14" i="7"/>
  <c r="Z15" i="7"/>
  <c r="I18" i="7"/>
  <c r="I26" i="7"/>
  <c r="Y30" i="7"/>
  <c r="I34" i="7"/>
  <c r="Y5" i="7"/>
  <c r="Z6" i="7"/>
  <c r="I9" i="7"/>
  <c r="U9" i="7"/>
  <c r="Y13" i="7"/>
  <c r="Z14" i="7"/>
  <c r="I17" i="7"/>
  <c r="U17" i="7"/>
  <c r="Y21" i="7"/>
  <c r="Z22" i="7"/>
  <c r="I25" i="7"/>
  <c r="U25" i="7"/>
  <c r="Y29" i="7"/>
  <c r="Z30" i="7"/>
  <c r="I33" i="7"/>
  <c r="U33" i="7"/>
  <c r="Z23" i="7"/>
  <c r="Z31" i="7"/>
  <c r="Z5" i="7"/>
  <c r="I8" i="7"/>
  <c r="I16" i="7"/>
  <c r="I24" i="7"/>
  <c r="I32" i="7"/>
  <c r="Y36" i="7"/>
  <c r="Y22" i="7"/>
  <c r="I7" i="7"/>
  <c r="Y11" i="7"/>
  <c r="Z12" i="7"/>
  <c r="I15" i="7"/>
  <c r="Y19" i="7"/>
  <c r="Z20" i="7"/>
  <c r="I23" i="7"/>
  <c r="Y27" i="7"/>
  <c r="Z20" i="6"/>
  <c r="I23" i="6"/>
  <c r="U23" i="6"/>
  <c r="J24" i="6"/>
  <c r="Y27" i="6"/>
  <c r="I6" i="6"/>
  <c r="U6" i="6"/>
  <c r="Y10" i="6"/>
  <c r="Z11" i="6"/>
  <c r="I14" i="6"/>
  <c r="U14" i="6"/>
  <c r="Y18" i="6"/>
  <c r="Z19" i="6"/>
  <c r="I22" i="6"/>
  <c r="Z27" i="6"/>
  <c r="I30" i="6"/>
  <c r="J31" i="6"/>
  <c r="Y34" i="6"/>
  <c r="Z35" i="6"/>
  <c r="Y21" i="6"/>
  <c r="Y9" i="6"/>
  <c r="U21" i="6"/>
  <c r="Z26" i="6"/>
  <c r="I29" i="6"/>
  <c r="U29" i="6"/>
  <c r="Y33" i="6"/>
  <c r="Z34" i="6"/>
  <c r="Z12" i="6"/>
  <c r="I5" i="6"/>
  <c r="J6" i="6"/>
  <c r="I13" i="6"/>
  <c r="Y17" i="6"/>
  <c r="Y8" i="6"/>
  <c r="Z9" i="6"/>
  <c r="Y32" i="6"/>
  <c r="Z33" i="6"/>
  <c r="I36" i="6"/>
  <c r="U36" i="6"/>
  <c r="J16" i="6"/>
  <c r="U5" i="6"/>
  <c r="W15" i="6" s="1"/>
  <c r="U13" i="6"/>
  <c r="Y25" i="6"/>
  <c r="I35" i="6"/>
  <c r="U35" i="6"/>
  <c r="Z14" i="6"/>
  <c r="I7" i="6"/>
  <c r="J8" i="6"/>
  <c r="I15" i="6"/>
  <c r="Z10" i="6"/>
  <c r="I12" i="6"/>
  <c r="U12" i="6"/>
  <c r="Y16" i="6"/>
  <c r="Z17" i="6"/>
  <c r="I20" i="6"/>
  <c r="U20" i="6"/>
  <c r="Y24" i="6"/>
  <c r="Z25" i="6"/>
  <c r="I28" i="6"/>
  <c r="U28" i="6"/>
  <c r="Y7" i="6"/>
  <c r="I11" i="6"/>
  <c r="U11" i="6"/>
  <c r="W26" i="6" s="1"/>
  <c r="Y15" i="6"/>
  <c r="I19" i="6"/>
  <c r="U19" i="6"/>
  <c r="Y23" i="6"/>
  <c r="I27" i="6"/>
  <c r="U27" i="6"/>
  <c r="Y31" i="6"/>
  <c r="I10" i="6"/>
  <c r="I18" i="6"/>
  <c r="I26" i="6"/>
  <c r="Y30" i="6"/>
  <c r="I34" i="6"/>
  <c r="U34" i="6"/>
  <c r="I25" i="6"/>
  <c r="Y29" i="6"/>
  <c r="I33" i="6"/>
  <c r="U33" i="6"/>
  <c r="I9" i="6"/>
  <c r="Y13" i="6"/>
  <c r="I17" i="6"/>
  <c r="Z22" i="6"/>
  <c r="Z5" i="6"/>
  <c r="I8" i="6"/>
  <c r="Z13" i="6"/>
  <c r="I16" i="6"/>
  <c r="I24" i="6"/>
  <c r="Y28" i="6"/>
  <c r="I32" i="6"/>
  <c r="U32" i="6"/>
  <c r="Y36" i="6"/>
  <c r="Y11" i="6"/>
  <c r="I31" i="6"/>
  <c r="W16" i="7" l="1"/>
  <c r="W17" i="7"/>
  <c r="V17" i="7"/>
  <c r="W6" i="7"/>
  <c r="V6" i="7"/>
  <c r="V16" i="7"/>
  <c r="W14" i="7"/>
  <c r="V14" i="7"/>
  <c r="W31" i="7"/>
  <c r="V8" i="7"/>
  <c r="V32" i="7"/>
  <c r="W15" i="7"/>
  <c r="V35" i="7"/>
  <c r="W22" i="7"/>
  <c r="V22" i="7"/>
  <c r="W28" i="7"/>
  <c r="V28" i="7"/>
  <c r="W13" i="7"/>
  <c r="V13" i="7"/>
  <c r="W8" i="7"/>
  <c r="W32" i="7"/>
  <c r="V26" i="7"/>
  <c r="W29" i="7"/>
  <c r="V29" i="7"/>
  <c r="V19" i="7"/>
  <c r="W10" i="7"/>
  <c r="W20" i="7"/>
  <c r="V20" i="7"/>
  <c r="W5" i="7"/>
  <c r="V5" i="7"/>
  <c r="V23" i="7"/>
  <c r="V15" i="7"/>
  <c r="V31" i="7"/>
  <c r="V7" i="7"/>
  <c r="W19" i="7"/>
  <c r="W7" i="7"/>
  <c r="W27" i="7"/>
  <c r="W11" i="7"/>
  <c r="W24" i="7"/>
  <c r="V34" i="7"/>
  <c r="W9" i="7"/>
  <c r="V9" i="7"/>
  <c r="W30" i="7"/>
  <c r="V30" i="7"/>
  <c r="W36" i="7"/>
  <c r="V36" i="7"/>
  <c r="W21" i="7"/>
  <c r="V21" i="7"/>
  <c r="W23" i="7"/>
  <c r="V11" i="7"/>
  <c r="V24" i="7"/>
  <c r="W25" i="7"/>
  <c r="V25" i="7"/>
  <c r="V10" i="7"/>
  <c r="W26" i="7"/>
  <c r="W33" i="7"/>
  <c r="V33" i="7"/>
  <c r="V12" i="7"/>
  <c r="W12" i="7"/>
  <c r="W18" i="7"/>
  <c r="W35" i="7"/>
  <c r="W34" i="7"/>
  <c r="V18" i="7"/>
  <c r="W27" i="6"/>
  <c r="V27" i="6"/>
  <c r="W21" i="6"/>
  <c r="V21" i="6"/>
  <c r="V7" i="6"/>
  <c r="W31" i="6"/>
  <c r="W30" i="6"/>
  <c r="V32" i="6"/>
  <c r="W32" i="6"/>
  <c r="W34" i="6"/>
  <c r="V34" i="6"/>
  <c r="W28" i="6"/>
  <c r="V28" i="6"/>
  <c r="W12" i="6"/>
  <c r="V12" i="6"/>
  <c r="W35" i="6"/>
  <c r="V35" i="6"/>
  <c r="W17" i="6"/>
  <c r="W6" i="6"/>
  <c r="V6" i="6"/>
  <c r="W16" i="6"/>
  <c r="V24" i="6"/>
  <c r="V26" i="6"/>
  <c r="V16" i="6"/>
  <c r="W24" i="6"/>
  <c r="V19" i="6"/>
  <c r="W19" i="6"/>
  <c r="V15" i="6"/>
  <c r="V10" i="6"/>
  <c r="V22" i="6"/>
  <c r="W11" i="6"/>
  <c r="V11" i="6"/>
  <c r="W13" i="6"/>
  <c r="V13" i="6"/>
  <c r="V14" i="6"/>
  <c r="W14" i="6"/>
  <c r="W25" i="6"/>
  <c r="W10" i="6"/>
  <c r="W22" i="6"/>
  <c r="V9" i="6"/>
  <c r="W33" i="6"/>
  <c r="V33" i="6"/>
  <c r="W20" i="6"/>
  <c r="V20" i="6"/>
  <c r="W9" i="6"/>
  <c r="W5" i="6"/>
  <c r="V5" i="6"/>
  <c r="W29" i="6"/>
  <c r="V29" i="6"/>
  <c r="W8" i="6"/>
  <c r="V18" i="6"/>
  <c r="W7" i="6"/>
  <c r="W23" i="6"/>
  <c r="V23" i="6"/>
  <c r="V8" i="6"/>
  <c r="W18" i="6"/>
  <c r="V17" i="6"/>
  <c r="W36" i="6"/>
  <c r="V36" i="6"/>
  <c r="V31" i="6"/>
  <c r="V30" i="6"/>
  <c r="V25" i="6"/>
  <c r="Q3" i="1"/>
  <c r="Q7" i="1"/>
  <c r="Q32" i="1"/>
  <c r="Q20" i="1"/>
  <c r="Q14" i="1"/>
  <c r="Q30" i="1"/>
  <c r="Q21" i="1"/>
  <c r="Q24" i="1"/>
  <c r="Q5" i="1"/>
  <c r="Q4" i="1"/>
  <c r="Q17" i="1"/>
  <c r="Q19" i="1"/>
  <c r="Q25" i="1"/>
  <c r="Q16" i="1"/>
  <c r="Q22" i="1"/>
  <c r="Q13" i="1"/>
  <c r="Q11" i="1"/>
  <c r="Q12" i="1"/>
  <c r="Q15" i="1"/>
  <c r="Q31" i="1"/>
  <c r="Q26" i="1"/>
  <c r="Q10" i="1"/>
  <c r="Q29" i="1"/>
  <c r="Q28" i="1"/>
  <c r="Q33" i="1"/>
  <c r="Q18" i="1"/>
  <c r="Q23" i="1"/>
  <c r="Q34" i="1"/>
  <c r="Q8" i="1"/>
  <c r="Q9" i="1"/>
  <c r="Q6" i="1"/>
  <c r="Q27" i="1"/>
  <c r="N27" i="1"/>
  <c r="O3" i="1"/>
  <c r="O7" i="1"/>
  <c r="O32" i="1"/>
  <c r="S32" i="1" s="1"/>
  <c r="O20" i="1"/>
  <c r="S20" i="1" s="1"/>
  <c r="O14" i="1"/>
  <c r="O30" i="1"/>
  <c r="O21" i="1"/>
  <c r="O24" i="1"/>
  <c r="O5" i="1"/>
  <c r="O4" i="1"/>
  <c r="O17" i="1"/>
  <c r="O19" i="1"/>
  <c r="O25" i="1"/>
  <c r="O16" i="1"/>
  <c r="O22" i="1"/>
  <c r="S22" i="1" s="1"/>
  <c r="O13" i="1"/>
  <c r="O11" i="1"/>
  <c r="O12" i="1"/>
  <c r="O15" i="1"/>
  <c r="O31" i="1"/>
  <c r="O26" i="1"/>
  <c r="O10" i="1"/>
  <c r="O29" i="1"/>
  <c r="O28" i="1"/>
  <c r="O33" i="1"/>
  <c r="O18" i="1"/>
  <c r="O23" i="1"/>
  <c r="O34" i="1"/>
  <c r="O8" i="1"/>
  <c r="O9" i="1"/>
  <c r="O6" i="1"/>
  <c r="O27" i="1"/>
  <c r="N3" i="1"/>
  <c r="N7" i="1"/>
  <c r="N32" i="1"/>
  <c r="N20" i="1"/>
  <c r="N14" i="1"/>
  <c r="N30" i="1"/>
  <c r="N21" i="1"/>
  <c r="N24" i="1"/>
  <c r="N5" i="1"/>
  <c r="N4" i="1"/>
  <c r="N17" i="1"/>
  <c r="N19" i="1"/>
  <c r="N25" i="1"/>
  <c r="N16" i="1"/>
  <c r="N22" i="1"/>
  <c r="N13" i="1"/>
  <c r="N11" i="1"/>
  <c r="N12" i="1"/>
  <c r="N15" i="1"/>
  <c r="N31" i="1"/>
  <c r="N26" i="1"/>
  <c r="N10" i="1"/>
  <c r="N29" i="1"/>
  <c r="N28" i="1"/>
  <c r="N33" i="1"/>
  <c r="N18" i="1"/>
  <c r="N23" i="1"/>
  <c r="N34" i="1"/>
  <c r="N8" i="1"/>
  <c r="N9" i="1"/>
  <c r="N6" i="1"/>
  <c r="L27" i="1"/>
  <c r="L3" i="1"/>
  <c r="L7" i="1"/>
  <c r="L32" i="1"/>
  <c r="L20" i="1"/>
  <c r="L14" i="1"/>
  <c r="L30" i="1"/>
  <c r="L21" i="1"/>
  <c r="L24" i="1"/>
  <c r="L5" i="1"/>
  <c r="L4" i="1"/>
  <c r="L17" i="1"/>
  <c r="L19" i="1"/>
  <c r="L25" i="1"/>
  <c r="L16" i="1"/>
  <c r="L22" i="1"/>
  <c r="L13" i="1"/>
  <c r="L11" i="1"/>
  <c r="L12" i="1"/>
  <c r="L15" i="1"/>
  <c r="L31" i="1"/>
  <c r="L26" i="1"/>
  <c r="L10" i="1"/>
  <c r="L29" i="1"/>
  <c r="L28" i="1"/>
  <c r="L33" i="1"/>
  <c r="L18" i="1"/>
  <c r="L23" i="1"/>
  <c r="L34" i="1"/>
  <c r="L8" i="1"/>
  <c r="L9" i="1"/>
  <c r="L6" i="1"/>
  <c r="J27" i="1"/>
  <c r="J3" i="1"/>
  <c r="J7" i="1"/>
  <c r="J32" i="1"/>
  <c r="J20" i="1"/>
  <c r="J14" i="1"/>
  <c r="J30" i="1"/>
  <c r="J21" i="1"/>
  <c r="J24" i="1"/>
  <c r="J5" i="1"/>
  <c r="J4" i="1"/>
  <c r="J17" i="1"/>
  <c r="J19" i="1"/>
  <c r="J25" i="1"/>
  <c r="J16" i="1"/>
  <c r="J22" i="1"/>
  <c r="J13" i="1"/>
  <c r="J11" i="1"/>
  <c r="J12" i="1"/>
  <c r="J15" i="1"/>
  <c r="J31" i="1"/>
  <c r="J26" i="1"/>
  <c r="J10" i="1"/>
  <c r="J29" i="1"/>
  <c r="J28" i="1"/>
  <c r="J33" i="1"/>
  <c r="J18" i="1"/>
  <c r="J23" i="1"/>
  <c r="J34" i="1"/>
  <c r="J8" i="1"/>
  <c r="J9" i="1"/>
  <c r="J6" i="1"/>
  <c r="H27" i="1"/>
  <c r="H3" i="1"/>
  <c r="H7" i="1"/>
  <c r="H32" i="1"/>
  <c r="H20" i="1"/>
  <c r="H14" i="1"/>
  <c r="H30" i="1"/>
  <c r="H21" i="1"/>
  <c r="H24" i="1"/>
  <c r="H5" i="1"/>
  <c r="H4" i="1"/>
  <c r="H17" i="1"/>
  <c r="H19" i="1"/>
  <c r="H25" i="1"/>
  <c r="H16" i="1"/>
  <c r="H22" i="1"/>
  <c r="H13" i="1"/>
  <c r="H11" i="1"/>
  <c r="H12" i="1"/>
  <c r="H15" i="1"/>
  <c r="H31" i="1"/>
  <c r="H26" i="1"/>
  <c r="H10" i="1"/>
  <c r="H29" i="1"/>
  <c r="H28" i="1"/>
  <c r="H33" i="1"/>
  <c r="H18" i="1"/>
  <c r="H23" i="1"/>
  <c r="H34" i="1"/>
  <c r="H8" i="1"/>
  <c r="H9" i="1"/>
  <c r="H6" i="1"/>
  <c r="S18" i="1" l="1"/>
  <c r="S4" i="1"/>
  <c r="S7" i="1"/>
  <c r="R33" i="1"/>
  <c r="S9" i="1"/>
  <c r="S10" i="1"/>
  <c r="S16" i="1"/>
  <c r="S30" i="1"/>
  <c r="R8" i="1"/>
  <c r="S21" i="1"/>
  <c r="P27" i="1"/>
  <c r="S23" i="1"/>
  <c r="S15" i="1"/>
  <c r="S17" i="1"/>
  <c r="R32" i="1"/>
  <c r="S33" i="1"/>
  <c r="S11" i="1"/>
  <c r="S5" i="1"/>
  <c r="S3" i="1"/>
  <c r="R18" i="1"/>
  <c r="R12" i="1"/>
  <c r="R4" i="1"/>
  <c r="R7" i="1"/>
  <c r="R11" i="1"/>
  <c r="R5" i="1"/>
  <c r="R3" i="1"/>
  <c r="S27" i="1"/>
  <c r="S28" i="1"/>
  <c r="S13" i="1"/>
  <c r="S24" i="1"/>
  <c r="R6" i="1"/>
  <c r="R29" i="1"/>
  <c r="R22" i="1"/>
  <c r="R21" i="1"/>
  <c r="S8" i="1"/>
  <c r="S26" i="1"/>
  <c r="S25" i="1"/>
  <c r="S14" i="1"/>
  <c r="R9" i="1"/>
  <c r="R10" i="1"/>
  <c r="R16" i="1"/>
  <c r="R30" i="1"/>
  <c r="R26" i="1"/>
  <c r="R25" i="1"/>
  <c r="R14" i="1"/>
  <c r="S34" i="1"/>
  <c r="S31" i="1"/>
  <c r="S19" i="1"/>
  <c r="R20" i="1"/>
  <c r="R17" i="1"/>
  <c r="S12" i="1"/>
  <c r="R23" i="1"/>
  <c r="R27" i="1"/>
  <c r="P6" i="1"/>
  <c r="P29" i="1"/>
  <c r="R28" i="1"/>
  <c r="R13" i="1"/>
  <c r="R24" i="1"/>
  <c r="R15" i="1"/>
  <c r="S6" i="1"/>
  <c r="T6" i="1" s="1"/>
  <c r="S29" i="1"/>
  <c r="R34" i="1"/>
  <c r="R31" i="1"/>
  <c r="R19" i="1"/>
  <c r="P21" i="1"/>
  <c r="P22" i="1"/>
  <c r="P8" i="1"/>
  <c r="P26" i="1"/>
  <c r="P25" i="1"/>
  <c r="P14" i="1"/>
  <c r="P34" i="1"/>
  <c r="P31" i="1"/>
  <c r="P19" i="1"/>
  <c r="P20" i="1"/>
  <c r="P23" i="1"/>
  <c r="P15" i="1"/>
  <c r="P17" i="1"/>
  <c r="P32" i="1"/>
  <c r="P33" i="1"/>
  <c r="P11" i="1"/>
  <c r="P5" i="1"/>
  <c r="P3" i="1"/>
  <c r="P7" i="1"/>
  <c r="P28" i="1"/>
  <c r="P13" i="1"/>
  <c r="P24" i="1"/>
  <c r="P12" i="1"/>
  <c r="P4" i="1"/>
  <c r="P30" i="1"/>
  <c r="P9" i="1"/>
  <c r="P16" i="1"/>
  <c r="P10" i="1"/>
  <c r="P18" i="1"/>
  <c r="T3" i="1" l="1"/>
  <c r="T17" i="1"/>
  <c r="T12" i="1"/>
  <c r="T14" i="1"/>
  <c r="T16" i="1"/>
  <c r="T7" i="1"/>
  <c r="T25" i="1"/>
  <c r="T10" i="1"/>
  <c r="T32" i="1"/>
  <c r="T20" i="1"/>
  <c r="T26" i="1"/>
  <c r="T9" i="1"/>
  <c r="T8" i="1"/>
  <c r="T28" i="1"/>
  <c r="T13" i="1"/>
  <c r="T5" i="1"/>
  <c r="T30" i="1"/>
  <c r="T24" i="1"/>
  <c r="T22" i="1"/>
  <c r="T21" i="1"/>
  <c r="T11" i="1"/>
  <c r="T18" i="1"/>
  <c r="T27" i="1"/>
  <c r="T4" i="1"/>
  <c r="T15" i="1"/>
  <c r="T33" i="1"/>
  <c r="T29" i="1"/>
  <c r="T23" i="1"/>
  <c r="T34" i="1"/>
  <c r="T19" i="1"/>
  <c r="T3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lenovo</author>
  </authors>
  <commentList>
    <comment ref="J12" authorId="0" shapeId="0" xr:uid="{B837F866-9235-4DCE-859B-E9CE5A0AB163}">
      <text>
        <r>
          <rPr>
            <b/>
            <sz val="9"/>
            <rFont val="宋体"/>
            <family val="3"/>
            <charset val="134"/>
          </rPr>
          <t>lenovo:</t>
        </r>
        <r>
          <rPr>
            <sz val="9"/>
            <rFont val="宋体"/>
            <family val="3"/>
            <charset val="134"/>
          </rPr>
          <t xml:space="preserve">
志愿者时间未满10小时</t>
        </r>
      </text>
    </comment>
    <comment ref="J23" authorId="0" shapeId="0" xr:uid="{D584440A-30BC-435C-8E51-3092C6812E9E}">
      <text>
        <r>
          <rPr>
            <b/>
            <sz val="9"/>
            <rFont val="宋体"/>
            <family val="3"/>
            <charset val="134"/>
          </rPr>
          <t>lenovo:</t>
        </r>
        <r>
          <rPr>
            <sz val="9"/>
            <rFont val="宋体"/>
            <family val="3"/>
            <charset val="134"/>
          </rPr>
          <t xml:space="preserve">
志愿者时间未满10小时
</t>
        </r>
      </text>
    </comment>
  </commentList>
</comments>
</file>

<file path=xl/sharedStrings.xml><?xml version="1.0" encoding="utf-8"?>
<sst xmlns="http://schemas.openxmlformats.org/spreadsheetml/2006/main" count="1160" uniqueCount="225">
  <si>
    <t>学号</t>
  </si>
  <si>
    <t>姓名</t>
  </si>
  <si>
    <t>201932810101</t>
  </si>
  <si>
    <t>曾露</t>
  </si>
  <si>
    <t>201932810102</t>
  </si>
  <si>
    <t>陈爽</t>
  </si>
  <si>
    <t>201932810103</t>
  </si>
  <si>
    <t>丁珑逸</t>
  </si>
  <si>
    <t>201932810104</t>
  </si>
  <si>
    <t>方言</t>
  </si>
  <si>
    <t>201932810105</t>
  </si>
  <si>
    <t>高敏霞</t>
  </si>
  <si>
    <t>201932810106</t>
  </si>
  <si>
    <t>乐奕琳</t>
  </si>
  <si>
    <t>201932810107</t>
  </si>
  <si>
    <t>林洁妃</t>
  </si>
  <si>
    <t>201932810108</t>
  </si>
  <si>
    <t>林思源</t>
  </si>
  <si>
    <t>201932810109</t>
  </si>
  <si>
    <t>刘欣然</t>
  </si>
  <si>
    <t>201932810110</t>
  </si>
  <si>
    <t>吕佳意</t>
  </si>
  <si>
    <t>201932810111</t>
  </si>
  <si>
    <t>毛翠莹</t>
  </si>
  <si>
    <t>201932810112</t>
  </si>
  <si>
    <t>吴楚依</t>
  </si>
  <si>
    <t>201932810113</t>
  </si>
  <si>
    <t>吴一涵</t>
  </si>
  <si>
    <t>201932810114</t>
  </si>
  <si>
    <t>徐媛</t>
  </si>
  <si>
    <t>201932810115</t>
  </si>
  <si>
    <t>许沈颖</t>
  </si>
  <si>
    <t>201932810116</t>
  </si>
  <si>
    <t>叶芯如</t>
  </si>
  <si>
    <t>201932810117</t>
  </si>
  <si>
    <t>叶馨</t>
  </si>
  <si>
    <t>201932810118</t>
  </si>
  <si>
    <t>张檬宇</t>
  </si>
  <si>
    <t>201932810119</t>
  </si>
  <si>
    <t>郑璨</t>
  </si>
  <si>
    <t>201932810120</t>
  </si>
  <si>
    <t>陈佳政</t>
  </si>
  <si>
    <t>201932810121</t>
  </si>
  <si>
    <t>陈可鹏</t>
  </si>
  <si>
    <t>201932810122</t>
  </si>
  <si>
    <t>干任徵</t>
  </si>
  <si>
    <t>201932810123</t>
  </si>
  <si>
    <t>柯一帆</t>
  </si>
  <si>
    <t>201932810124</t>
  </si>
  <si>
    <t>李作铕</t>
  </si>
  <si>
    <t>201932810125</t>
  </si>
  <si>
    <t>刘文泷</t>
  </si>
  <si>
    <t>201932810126</t>
  </si>
  <si>
    <t>潜李鸿彬</t>
  </si>
  <si>
    <t>201932810127</t>
  </si>
  <si>
    <t>邵哲元</t>
  </si>
  <si>
    <t>201932810128</t>
  </si>
  <si>
    <t>陶梅鸿</t>
  </si>
  <si>
    <t>201932810129</t>
  </si>
  <si>
    <t>王统</t>
  </si>
  <si>
    <t>201932810130</t>
  </si>
  <si>
    <t>吴雨坤</t>
  </si>
  <si>
    <t>201932810131</t>
  </si>
  <si>
    <t>夏思淇</t>
  </si>
  <si>
    <t>201932810132</t>
  </si>
  <si>
    <t>叶龙杰</t>
  </si>
  <si>
    <t>序号</t>
    <phoneticPr fontId="1" type="noConversion"/>
  </si>
  <si>
    <t>性别</t>
    <phoneticPr fontId="1" type="noConversion"/>
  </si>
  <si>
    <t>专业</t>
    <phoneticPr fontId="1" type="noConversion"/>
  </si>
  <si>
    <t>班级</t>
    <phoneticPr fontId="1" type="noConversion"/>
  </si>
  <si>
    <t>品德素质评价总分</t>
    <phoneticPr fontId="1" type="noConversion"/>
  </si>
  <si>
    <t>知识水平评价总分</t>
    <phoneticPr fontId="1" type="noConversion"/>
  </si>
  <si>
    <t>身体素质评价总分</t>
    <phoneticPr fontId="1" type="noConversion"/>
  </si>
  <si>
    <t>品德素质评价名次</t>
    <phoneticPr fontId="1" type="noConversion"/>
  </si>
  <si>
    <t>身体素质评价名次</t>
    <phoneticPr fontId="1" type="noConversion"/>
  </si>
  <si>
    <t>知识水平评价名次</t>
    <phoneticPr fontId="1" type="noConversion"/>
  </si>
  <si>
    <t>能力评价总分</t>
    <phoneticPr fontId="1" type="noConversion"/>
  </si>
  <si>
    <t>能力评价名次</t>
    <phoneticPr fontId="1" type="noConversion"/>
  </si>
  <si>
    <t>基本评价名次</t>
    <phoneticPr fontId="1" type="noConversion"/>
  </si>
  <si>
    <t>综合素质评价总成绩</t>
    <phoneticPr fontId="1" type="noConversion"/>
  </si>
  <si>
    <t>综合素质评价名次</t>
    <phoneticPr fontId="1" type="noConversion"/>
  </si>
  <si>
    <t>在校期间校级及以上荣誉称号、奖学金获奖情况；省级及以上学科竞赛获奖情况</t>
    <phoneticPr fontId="1" type="noConversion"/>
  </si>
  <si>
    <t xml:space="preserve">女 </t>
    <phoneticPr fontId="1" type="noConversion"/>
  </si>
  <si>
    <t>男</t>
    <phoneticPr fontId="1" type="noConversion"/>
  </si>
  <si>
    <t>地政191班</t>
  </si>
  <si>
    <t>地政191班</t>
    <phoneticPr fontId="1" type="noConversion"/>
  </si>
  <si>
    <t>地政复合</t>
    <phoneticPr fontId="1" type="noConversion"/>
  </si>
  <si>
    <t>基本评价总分</t>
    <phoneticPr fontId="1" type="noConversion"/>
  </si>
  <si>
    <t>发展评价总分</t>
    <phoneticPr fontId="1" type="noConversion"/>
  </si>
  <si>
    <t>发展评价名次</t>
    <phoneticPr fontId="1" type="noConversion"/>
  </si>
  <si>
    <t xml:space="preserve">  2019-2020学年学生综合素质评价及获奖情况汇总表</t>
  </si>
  <si>
    <t>　　　　　　学院　　　　　　　　　　　　　年级                                        专业（班级）</t>
  </si>
  <si>
    <t>性别</t>
  </si>
  <si>
    <t>政治面貌</t>
  </si>
  <si>
    <t>任职</t>
  </si>
  <si>
    <t>品德素质评价</t>
  </si>
  <si>
    <t>知识水平评价</t>
  </si>
  <si>
    <t>身体素质评价</t>
  </si>
  <si>
    <t>能力评价</t>
  </si>
  <si>
    <t>基本评价</t>
  </si>
  <si>
    <t>发展评价</t>
  </si>
  <si>
    <t>所获奖学金（填写：国奖、省奖、一等、二等、三等、学业、研创、专技、社工、社会实践、文体，如有指标单列请注明：指标单列）</t>
  </si>
  <si>
    <t>所获荣誉
称号（三好标兵、三好、优干）</t>
  </si>
  <si>
    <t>是否有挂科/处分/延期</t>
  </si>
  <si>
    <t>工作考核是否优秀</t>
  </si>
  <si>
    <t>记实</t>
  </si>
  <si>
    <t>互评</t>
  </si>
  <si>
    <t>总分</t>
  </si>
  <si>
    <t>名次（格式为排名/班级人数）</t>
  </si>
  <si>
    <t>等级</t>
  </si>
  <si>
    <t>体侧成绩</t>
  </si>
  <si>
    <t>课外体育锻炼</t>
  </si>
  <si>
    <t>女</t>
  </si>
  <si>
    <t>共青团员</t>
  </si>
  <si>
    <t>部门干事</t>
  </si>
  <si>
    <t>三等</t>
  </si>
  <si>
    <t>一等（省奖）</t>
  </si>
  <si>
    <t>寝室长</t>
  </si>
  <si>
    <t>二等</t>
  </si>
  <si>
    <t>三好</t>
  </si>
  <si>
    <t>挂科</t>
  </si>
  <si>
    <t>班长</t>
  </si>
  <si>
    <t>是</t>
  </si>
  <si>
    <t>组织委员</t>
  </si>
  <si>
    <t>男</t>
  </si>
  <si>
    <t>团支书</t>
  </si>
  <si>
    <t>生活委员</t>
  </si>
  <si>
    <t>宣科委员</t>
  </si>
  <si>
    <t>副班长</t>
  </si>
  <si>
    <t>心理委员</t>
  </si>
  <si>
    <t>学习委员</t>
  </si>
  <si>
    <r>
      <t>备注：</t>
    </r>
    <r>
      <rPr>
        <sz val="10"/>
        <rFont val="宋体"/>
        <family val="3"/>
        <charset val="134"/>
      </rPr>
      <t>1.</t>
    </r>
    <r>
      <rPr>
        <sz val="10"/>
        <rFont val="宋体"/>
        <family val="3"/>
        <charset val="134"/>
      </rPr>
      <t>学生综合素质评价成绩分优秀、良好、及格与不及格四等，品德素质和身体素质根据评价成绩记等级，知识水平和能力评价原则上按照优秀占</t>
    </r>
    <r>
      <rPr>
        <sz val="10"/>
        <rFont val="宋体"/>
        <family val="3"/>
        <charset val="134"/>
      </rPr>
      <t>40%</t>
    </r>
    <r>
      <rPr>
        <sz val="10"/>
        <rFont val="宋体"/>
        <family val="3"/>
        <charset val="134"/>
      </rPr>
      <t>，良好占</t>
    </r>
    <r>
      <rPr>
        <sz val="10"/>
        <rFont val="宋体"/>
        <family val="3"/>
        <charset val="134"/>
      </rPr>
      <t>50%</t>
    </r>
    <r>
      <rPr>
        <sz val="10"/>
        <rFont val="宋体"/>
        <family val="3"/>
        <charset val="134"/>
      </rPr>
      <t>，合格与不合格占</t>
    </r>
    <r>
      <rPr>
        <sz val="10"/>
        <rFont val="宋体"/>
        <family val="3"/>
        <charset val="134"/>
      </rPr>
      <t>10%</t>
    </r>
    <r>
      <rPr>
        <sz val="10"/>
        <rFont val="宋体"/>
        <family val="3"/>
        <charset val="134"/>
      </rPr>
      <t>的比例记等级。</t>
    </r>
    <r>
      <rPr>
        <sz val="10"/>
        <rFont val="宋体"/>
        <family val="3"/>
        <charset val="134"/>
      </rPr>
      <t xml:space="preserve">     2.</t>
    </r>
    <r>
      <rPr>
        <sz val="10"/>
        <rFont val="宋体"/>
        <family val="3"/>
        <charset val="134"/>
      </rPr>
      <t>上表中的名次均为相对排名，即“排名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班级人数”。</t>
    </r>
  </si>
  <si>
    <t>领导签名：　　  　                                     　　　              填表人签名：                                         填表日期：</t>
  </si>
  <si>
    <t>能力评价（60＋能力评价）</t>
  </si>
  <si>
    <t>基本评价（函数自动算）</t>
  </si>
  <si>
    <t>发展评价（函数自动算）</t>
  </si>
  <si>
    <t>体测成绩</t>
  </si>
  <si>
    <t>影像技术部副部</t>
  </si>
  <si>
    <t>一等</t>
  </si>
  <si>
    <t>优干</t>
  </si>
  <si>
    <t>优秀</t>
  </si>
  <si>
    <t>党员</t>
  </si>
  <si>
    <t>党员之家组织部副部</t>
  </si>
  <si>
    <t>三好，优干</t>
  </si>
  <si>
    <t>办公室副部</t>
  </si>
  <si>
    <t>助班</t>
  </si>
  <si>
    <t>层长</t>
  </si>
  <si>
    <t>辩论队队长</t>
  </si>
  <si>
    <t>体育部副部</t>
  </si>
  <si>
    <t>戏曲协会宣传部长</t>
  </si>
  <si>
    <t>纪检部副部</t>
  </si>
  <si>
    <t>科研部副部</t>
  </si>
  <si>
    <t>三等</t>
    <phoneticPr fontId="14" type="noConversion"/>
  </si>
  <si>
    <t>优干</t>
    <phoneticPr fontId="14" type="noConversion"/>
  </si>
  <si>
    <t>心理部副部</t>
  </si>
  <si>
    <t>夏思琪</t>
  </si>
  <si>
    <t>2021-2022学年学生综合素质评价及获奖情况汇总表</t>
  </si>
  <si>
    <t>地理与环境科学学院</t>
  </si>
  <si>
    <t>2019级</t>
  </si>
  <si>
    <t>地理科学（与思政教育复合）</t>
  </si>
  <si>
    <t>地理科学（与思政教育复合）1901</t>
  </si>
  <si>
    <t>基本信息</t>
  </si>
  <si>
    <t>劳动评价</t>
  </si>
  <si>
    <t>是否违纪或挂科</t>
  </si>
  <si>
    <t>所获荣誉 称号（三好标兵、三好、优干）</t>
  </si>
  <si>
    <t>步行成绩</t>
  </si>
  <si>
    <t>无</t>
    <phoneticPr fontId="14" type="noConversion"/>
  </si>
  <si>
    <t>合格</t>
  </si>
  <si>
    <t>良好</t>
  </si>
  <si>
    <t>/</t>
  </si>
  <si>
    <t>否</t>
  </si>
  <si>
    <t>预备党员</t>
    <phoneticPr fontId="14" type="noConversion"/>
  </si>
  <si>
    <t>宣传中心主任</t>
    <phoneticPr fontId="14" type="noConversion"/>
  </si>
  <si>
    <t>不合格</t>
  </si>
  <si>
    <t>是</t>
    <phoneticPr fontId="14" type="noConversion"/>
  </si>
  <si>
    <t>一等</t>
    <phoneticPr fontId="14" type="noConversion"/>
  </si>
  <si>
    <t>三好学生</t>
    <phoneticPr fontId="14" type="noConversion"/>
  </si>
  <si>
    <t>党员</t>
    <phoneticPr fontId="14" type="noConversion"/>
  </si>
  <si>
    <t>党家副主任</t>
    <phoneticPr fontId="14" type="noConversion"/>
  </si>
  <si>
    <t>三好学生，优干</t>
    <phoneticPr fontId="14" type="noConversion"/>
  </si>
  <si>
    <t>/</t>
    <phoneticPr fontId="14" type="noConversion"/>
  </si>
  <si>
    <t>二等</t>
    <phoneticPr fontId="14" type="noConversion"/>
  </si>
  <si>
    <t>办公室部长</t>
    <phoneticPr fontId="14" type="noConversion"/>
  </si>
  <si>
    <t>地理学会会长</t>
    <phoneticPr fontId="14" type="noConversion"/>
  </si>
  <si>
    <t>寝室长</t>
    <phoneticPr fontId="14" type="noConversion"/>
  </si>
  <si>
    <t>学习委员</t>
    <phoneticPr fontId="14" type="noConversion"/>
  </si>
  <si>
    <t>共青团员</t>
    <phoneticPr fontId="14" type="noConversion"/>
  </si>
  <si>
    <t>班长</t>
    <phoneticPr fontId="14" type="noConversion"/>
  </si>
  <si>
    <t>心理委员</t>
    <phoneticPr fontId="14" type="noConversion"/>
  </si>
  <si>
    <t>文体部部长</t>
    <phoneticPr fontId="14" type="noConversion"/>
  </si>
  <si>
    <t>组织委员</t>
    <phoneticPr fontId="14" type="noConversion"/>
  </si>
  <si>
    <t>团支书</t>
    <phoneticPr fontId="14" type="noConversion"/>
  </si>
  <si>
    <t>图管会系统技术部部长</t>
    <phoneticPr fontId="14" type="noConversion"/>
  </si>
  <si>
    <t>教学信息员</t>
    <phoneticPr fontId="14" type="noConversion"/>
  </si>
  <si>
    <t>挂科/</t>
  </si>
  <si>
    <t>宣科委员</t>
    <phoneticPr fontId="14" type="noConversion"/>
  </si>
  <si>
    <t>副班长</t>
    <phoneticPr fontId="14" type="noConversion"/>
  </si>
  <si>
    <t>备注：1.学生综合素质评价成绩分优秀、良好、及格与不及格四等，品德素质和身体素质根据评价成绩记等级，知识水平和能力评价原则上按照优秀占40%，良好占50%，合格与不合格占10%的比例记等级。 2.上表中的名次均为相对排名，即“排名/班级人数”。</t>
  </si>
  <si>
    <t>领导签名：　　  　                                 填表人签名：                                         填表日期：</t>
  </si>
  <si>
    <t>基本评价总分</t>
  </si>
  <si>
    <t>发展评价总分</t>
  </si>
  <si>
    <t>综合素质评价总成绩</t>
    <phoneticPr fontId="14" type="noConversion"/>
  </si>
  <si>
    <t>综合素质评价排名</t>
    <phoneticPr fontId="14" type="noConversion"/>
  </si>
  <si>
    <t>发展评价总成绩</t>
  </si>
  <si>
    <t>奖学金：校三等奖学金（1次）</t>
  </si>
  <si>
    <t>荣誉称号：校三好学生（2次）校优秀学生干部（2次）校优秀团干（1次）党校优秀学员（1次）校优秀党建工作者（1次）校党员先锋岗优秀个人（1次）
奖学金：校级二等奖学金（1次）、校级三等奖学金（1次）、社会工作优秀单项奖学金（1次）</t>
  </si>
  <si>
    <t>奖学金：校学业优秀奖学金（1次）</t>
  </si>
  <si>
    <t>荣誉称号：校三好学生（1次）；奖学金：校优秀学生三等奖学金（2次）、校社会工作优秀单项奖学金（1次）</t>
  </si>
  <si>
    <t>奖学金：校学业优秀奖学金（1次）校三等奖学金（1次）</t>
  </si>
  <si>
    <t>奖学金：省政府奖学金（1次）、校级一等奖学金（1次）、校级二等奖学金（1次）、校级三等奖学金（1次）荣誉称号：校三好学生（2次）</t>
  </si>
  <si>
    <t>奖学金：校级一等奖学金（一次）、校级二等奖学金（1次）</t>
  </si>
  <si>
    <t>奖学金：校三等奖学金（1次）、校三好学生（1次）、校优秀班干（1次
）</t>
  </si>
  <si>
    <t>荣誉称号：校优秀团干（2次）
奖学金：校二等奖学金（1次）</t>
  </si>
  <si>
    <t>荣誉称号：校三好学生（2次）   
奖学金：校三等奖学金（2次）</t>
  </si>
  <si>
    <t>荣誉称号：校三好学生（1次）
奖学金：校优秀学生三等奖学金（1次）、校学业优秀奖学金（1次）</t>
  </si>
  <si>
    <t>荣誉称号：院优秀团员（1次）校优秀志愿者（1次）</t>
  </si>
  <si>
    <t>校二等奖学金（1次）</t>
  </si>
  <si>
    <t>荣誉称号：校三好学生（1次）、校优秀学生干部（1次）、校优秀安全员（2次）
奖学金：校二等奖学金（1次）、校一等奖学金（1次）、国家励志奖学金（2次）
学科竞赛：第七届浙江省“互联网+”创新创业大赛铜奖、第八届浙江省“互联网+”创新创业大赛银奖</t>
  </si>
  <si>
    <t>学科竞赛：2021全国地理研学方案设计大赛&amp;地理研学社会调研大赛优胜奖</t>
  </si>
  <si>
    <t>荣誉称号：校优秀学生干部（1次）
奖学金：校优秀学生三等奖学金（1次）</t>
  </si>
  <si>
    <t>荣誉称号：院级优秀学生干事（1次）</t>
  </si>
  <si>
    <t>荣誉称号：校优秀心理委员（2次）校三好学生（2次）校优秀学生干部（2次）
奖学金：校二等奖学金（2次）</t>
  </si>
  <si>
    <t>奖学金：校学业优秀奖学金（1次） 校优秀学生三等奖学金（1次） 校优秀学生二等奖学金（1次）</t>
  </si>
  <si>
    <t>奖学金：校级一等奖学金（一次）、校级三等奖学金（2次）；荣誉称号：校三好学生（1次）、校优秀学生干部（1次）、院优秀团员（1次）、院优秀党员（1次）</t>
    <phoneticPr fontId="1" type="noConversion"/>
  </si>
  <si>
    <t>奖学金：校级一等奖学金（2次）、省政府奖学金（2次）、校学业优秀奖学金（1次）
学科竞赛：校级大学生创新创业大赛金奖、校级第十一届”挑战杯“大学生创业计划竞赛一等奖、浙江师范大学2021年大学生创新创业大赛金奖、浙江省第十三届”挑战杯“建设银行大学生创业计划竞赛银奖、浙江省第七届”互联网+“铜奖、浙江省第八届”互联网+“银奖
校多媒体课件达人秀二等奖、国家级大学生创新创业训练计划项目结题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</si>
</sst>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00_);[Red]\(0.000\)"/>
    <numFmt numFmtId="178" formatCode="0.00_);[Red]\(0.00\)"/>
    <numFmt numFmtId="179" formatCode="0_);[Red]\(0\)"/>
  </numFmts>
  <fonts count="2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b/>
      <sz val="9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indexed="8"/>
      <name val="SimSun"/>
      <charset val="134"/>
    </font>
    <font>
      <sz val="11"/>
      <color theme="1"/>
      <name val="Times New Roman"/>
      <family val="1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color indexed="10"/>
      <name val="宋体"/>
      <family val="3"/>
      <charset val="134"/>
    </font>
    <font>
      <sz val="12"/>
      <name val="宋体"/>
      <family val="3"/>
      <charset val="134"/>
    </font>
    <font>
      <sz val="10"/>
      <name val="等线 Light"/>
      <family val="3"/>
      <charset val="134"/>
      <scheme val="major"/>
    </font>
    <font>
      <sz val="9"/>
      <name val="宋体"/>
      <family val="3"/>
      <charset val="134"/>
    </font>
    <font>
      <sz val="8"/>
      <name val="宋体"/>
      <family val="3"/>
      <charset val="134"/>
    </font>
    <font>
      <b/>
      <sz val="14"/>
      <color indexed="8"/>
      <name val="SimSun"/>
      <charset val="134"/>
    </font>
    <font>
      <sz val="9"/>
      <color indexed="8"/>
      <name val="SimSun"/>
      <charset val="134"/>
    </font>
    <font>
      <sz val="11"/>
      <name val="SimSun"/>
      <charset val="134"/>
    </font>
    <font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3" fillId="0" borderId="0"/>
  </cellStyleXfs>
  <cellXfs count="89">
    <xf numFmtId="0" fontId="0" fillId="0" borderId="0" xfId="0"/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5" xfId="0" applyBorder="1"/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5" xfId="1" applyNumberFormat="1" applyFont="1" applyBorder="1" applyAlignment="1">
      <alignment horizontal="center"/>
    </xf>
    <xf numFmtId="0" fontId="2" fillId="0" borderId="5" xfId="1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2" fillId="0" borderId="0" xfId="0" applyFont="1" applyAlignment="1">
      <alignment vertical="center"/>
    </xf>
    <xf numFmtId="176" fontId="2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49" fontId="15" fillId="0" borderId="5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7" fillId="2" borderId="2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17" fillId="0" borderId="10" xfId="0" applyFont="1" applyBorder="1" applyAlignment="1">
      <alignment vertical="center" wrapText="1"/>
    </xf>
    <xf numFmtId="0" fontId="17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vertical="center" wrapText="1"/>
    </xf>
    <xf numFmtId="0" fontId="17" fillId="0" borderId="13" xfId="0" applyFont="1" applyBorder="1" applyAlignment="1">
      <alignment vertical="center" wrapText="1"/>
    </xf>
    <xf numFmtId="0" fontId="17" fillId="0" borderId="14" xfId="0" applyFont="1" applyBorder="1" applyAlignment="1">
      <alignment vertical="center" wrapText="1"/>
    </xf>
    <xf numFmtId="177" fontId="4" fillId="0" borderId="0" xfId="0" applyNumberFormat="1" applyFont="1" applyAlignment="1">
      <alignment horizontal="center" vertical="center" wrapText="1"/>
    </xf>
    <xf numFmtId="178" fontId="4" fillId="0" borderId="0" xfId="0" applyNumberFormat="1" applyFont="1" applyAlignment="1">
      <alignment horizontal="center" vertical="center" wrapText="1"/>
    </xf>
    <xf numFmtId="177" fontId="4" fillId="4" borderId="0" xfId="0" applyNumberFormat="1" applyFont="1" applyFill="1" applyAlignment="1">
      <alignment horizontal="center" vertical="center" wrapText="1"/>
    </xf>
    <xf numFmtId="179" fontId="4" fillId="4" borderId="0" xfId="0" applyNumberFormat="1" applyFont="1" applyFill="1" applyAlignment="1">
      <alignment horizontal="center" vertical="center" wrapText="1"/>
    </xf>
    <xf numFmtId="176" fontId="4" fillId="5" borderId="0" xfId="0" applyNumberFormat="1" applyFont="1" applyFill="1" applyAlignment="1">
      <alignment horizontal="center" vertical="center" wrapText="1"/>
    </xf>
    <xf numFmtId="178" fontId="2" fillId="0" borderId="8" xfId="0" applyNumberFormat="1" applyFont="1" applyBorder="1" applyAlignment="1">
      <alignment horizontal="center" vertical="center" wrapText="1"/>
    </xf>
    <xf numFmtId="178" fontId="2" fillId="0" borderId="5" xfId="0" applyNumberFormat="1" applyFont="1" applyBorder="1" applyAlignment="1">
      <alignment horizontal="center" vertical="center" wrapText="1"/>
    </xf>
    <xf numFmtId="176" fontId="19" fillId="0" borderId="5" xfId="0" applyNumberFormat="1" applyFont="1" applyBorder="1" applyAlignment="1">
      <alignment horizontal="center" vertical="center"/>
    </xf>
    <xf numFmtId="179" fontId="19" fillId="0" borderId="5" xfId="0" applyNumberFormat="1" applyFont="1" applyBorder="1" applyAlignment="1">
      <alignment horizontal="center" vertical="center"/>
    </xf>
    <xf numFmtId="49" fontId="2" fillId="7" borderId="5" xfId="1" applyNumberFormat="1" applyFont="1" applyFill="1" applyBorder="1" applyAlignment="1">
      <alignment horizontal="center"/>
    </xf>
    <xf numFmtId="0" fontId="0" fillId="7" borderId="0" xfId="0" applyFill="1" applyAlignment="1">
      <alignment vertical="center"/>
    </xf>
    <xf numFmtId="178" fontId="2" fillId="0" borderId="0" xfId="0" applyNumberFormat="1" applyFont="1" applyAlignment="1">
      <alignment horizontal="center" vertical="center" wrapText="1"/>
    </xf>
    <xf numFmtId="178" fontId="0" fillId="0" borderId="0" xfId="0" applyNumberFormat="1" applyAlignment="1">
      <alignment vertical="center"/>
    </xf>
    <xf numFmtId="179" fontId="0" fillId="0" borderId="0" xfId="0" applyNumberFormat="1" applyAlignment="1">
      <alignment vertical="center"/>
    </xf>
    <xf numFmtId="0" fontId="5" fillId="5" borderId="3" xfId="0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7" fillId="0" borderId="15" xfId="0" applyFont="1" applyBorder="1" applyAlignment="1">
      <alignment vertical="center" wrapText="1"/>
    </xf>
    <xf numFmtId="0" fontId="17" fillId="0" borderId="16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5" fillId="5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5" borderId="9" xfId="0" applyFont="1" applyFill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53" xfId="1" xr:uid="{96B73FE3-40BD-47CE-86C5-630CE57119C5}"/>
  </cellStyles>
  <dxfs count="0"/>
  <tableStyles count="0" defaultTableStyle="TableStyleMedium2" defaultPivotStyle="PivotStyleLight16"/>
  <colors>
    <mruColors>
      <color rgb="FF66FFF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4"/>
  <sheetViews>
    <sheetView tabSelected="1" zoomScale="85" zoomScaleNormal="85" workbookViewId="0">
      <selection activeCell="F10" sqref="F10"/>
    </sheetView>
  </sheetViews>
  <sheetFormatPr defaultRowHeight="14.25"/>
  <cols>
    <col min="1" max="1" width="9" style="80"/>
    <col min="2" max="2" width="13.625" style="80" customWidth="1"/>
    <col min="3" max="6" width="9" style="80"/>
    <col min="7" max="7" width="14.625" style="80" customWidth="1"/>
    <col min="8" max="8" width="15" style="80" customWidth="1"/>
    <col min="9" max="9" width="15.375" style="80" customWidth="1"/>
    <col min="10" max="10" width="14.875" style="80" customWidth="1"/>
    <col min="11" max="11" width="15.125" style="80" customWidth="1"/>
    <col min="12" max="12" width="13.75" style="80" customWidth="1"/>
    <col min="13" max="13" width="14.125" style="80" customWidth="1"/>
    <col min="14" max="15" width="12.125" style="80" customWidth="1"/>
    <col min="16" max="18" width="12.375" style="80" customWidth="1"/>
    <col min="19" max="19" width="16" style="80" customWidth="1"/>
    <col min="20" max="20" width="14.125" style="80" customWidth="1"/>
    <col min="21" max="21" width="128.5" style="88" customWidth="1"/>
    <col min="22" max="16384" width="9" style="80"/>
  </cols>
  <sheetData>
    <row r="1" spans="1:21">
      <c r="A1" s="78" t="s">
        <v>66</v>
      </c>
      <c r="B1" s="74" t="s">
        <v>0</v>
      </c>
      <c r="C1" s="74" t="s">
        <v>1</v>
      </c>
      <c r="D1" s="76" t="s">
        <v>67</v>
      </c>
      <c r="E1" s="76" t="s">
        <v>68</v>
      </c>
      <c r="F1" s="76" t="s">
        <v>69</v>
      </c>
      <c r="G1" s="72" t="s">
        <v>70</v>
      </c>
      <c r="H1" s="72" t="s">
        <v>73</v>
      </c>
      <c r="I1" s="72" t="s">
        <v>71</v>
      </c>
      <c r="J1" s="72" t="s">
        <v>75</v>
      </c>
      <c r="K1" s="72" t="s">
        <v>72</v>
      </c>
      <c r="L1" s="72" t="s">
        <v>74</v>
      </c>
      <c r="M1" s="72" t="s">
        <v>76</v>
      </c>
      <c r="N1" s="72" t="s">
        <v>77</v>
      </c>
      <c r="O1" s="71" t="s">
        <v>87</v>
      </c>
      <c r="P1" s="71" t="s">
        <v>78</v>
      </c>
      <c r="Q1" s="71" t="s">
        <v>88</v>
      </c>
      <c r="R1" s="71" t="s">
        <v>89</v>
      </c>
      <c r="S1" s="71" t="s">
        <v>79</v>
      </c>
      <c r="T1" s="71" t="s">
        <v>80</v>
      </c>
      <c r="U1" s="84" t="s">
        <v>81</v>
      </c>
    </row>
    <row r="2" spans="1:21">
      <c r="A2" s="79"/>
      <c r="B2" s="75"/>
      <c r="C2" s="75"/>
      <c r="D2" s="77"/>
      <c r="E2" s="77"/>
      <c r="F2" s="77"/>
      <c r="G2" s="73"/>
      <c r="H2" s="73"/>
      <c r="I2" s="73"/>
      <c r="J2" s="73"/>
      <c r="K2" s="73"/>
      <c r="L2" s="73"/>
      <c r="M2" s="73"/>
      <c r="N2" s="73"/>
      <c r="O2" s="53"/>
      <c r="P2" s="53"/>
      <c r="Q2" s="53"/>
      <c r="R2" s="53"/>
      <c r="S2" s="53"/>
      <c r="T2" s="53"/>
      <c r="U2" s="85"/>
    </row>
    <row r="3" spans="1:21" ht="63.75" customHeight="1">
      <c r="A3" s="2">
        <v>2</v>
      </c>
      <c r="B3" s="1" t="s">
        <v>4</v>
      </c>
      <c r="C3" s="81" t="s">
        <v>5</v>
      </c>
      <c r="D3" s="2" t="s">
        <v>82</v>
      </c>
      <c r="E3" s="2" t="s">
        <v>86</v>
      </c>
      <c r="F3" s="2" t="s">
        <v>85</v>
      </c>
      <c r="G3" s="82">
        <v>94.166666666666671</v>
      </c>
      <c r="H3" s="83" t="str">
        <f>CONCATENATE(RANK(G3,$G$3:$G$34,0),"/",COUNT($G$3:$G$34))</f>
        <v>5/32</v>
      </c>
      <c r="I3" s="82">
        <v>88.066666666666663</v>
      </c>
      <c r="J3" s="83" t="str">
        <f>CONCATENATE(RANK(I3,$I$3:$I$34,0),"/",COUNT($I$3:$I$34))</f>
        <v>1/32</v>
      </c>
      <c r="K3" s="82">
        <v>69.266666666666666</v>
      </c>
      <c r="L3" s="83" t="str">
        <f>CONCATENATE(RANK(K3,$K$3:$K$34,0),"/",COUNT($K$3:$K$34))</f>
        <v>30/32</v>
      </c>
      <c r="M3" s="82">
        <v>72.483333333333334</v>
      </c>
      <c r="N3" s="83" t="str">
        <f>CONCATENATE(RANK(M3,$M$3:$M$34,0),"/",COUNT($M$3:$M$34))</f>
        <v>1/32</v>
      </c>
      <c r="O3" s="82">
        <f>G3*0.2+I3*0.75+K3*0.05</f>
        <v>88.346666666666664</v>
      </c>
      <c r="P3" s="83" t="str">
        <f>CONCATENATE(RANK(O3,$O$3:$O$34,0),"/",COUNT($O$3:$O$34))</f>
        <v>1/32</v>
      </c>
      <c r="Q3" s="82">
        <f>I3*0.5+M3*0.5</f>
        <v>80.275000000000006</v>
      </c>
      <c r="R3" s="83" t="str">
        <f>CONCATENATE(RANK(Q3,$Q$3:$Q$34,0),"/",COUNT($Q$3:$Q$34))</f>
        <v>1/32</v>
      </c>
      <c r="S3" s="82">
        <f>O3*0.5+Q3*0.5</f>
        <v>84.310833333333335</v>
      </c>
      <c r="T3" s="83" t="str">
        <f>CONCATENATE(RANK(S3,$S$3:$S$34,0),"/",COUNT($S$3:$S$34))</f>
        <v>1/32</v>
      </c>
      <c r="U3" s="87" t="s">
        <v>224</v>
      </c>
    </row>
    <row r="4" spans="1:21" ht="15">
      <c r="A4" s="2">
        <v>11</v>
      </c>
      <c r="B4" s="1" t="s">
        <v>22</v>
      </c>
      <c r="C4" s="81" t="s">
        <v>23</v>
      </c>
      <c r="D4" s="2" t="s">
        <v>82</v>
      </c>
      <c r="E4" s="2" t="s">
        <v>86</v>
      </c>
      <c r="F4" s="2" t="s">
        <v>84</v>
      </c>
      <c r="G4" s="82">
        <v>93.733333333333348</v>
      </c>
      <c r="H4" s="83" t="str">
        <f>CONCATENATE(RANK(G4,$G$3:$G$34,0),"/",COUNT($G$3:$G$34))</f>
        <v>6/32</v>
      </c>
      <c r="I4" s="82">
        <v>86.13333333333334</v>
      </c>
      <c r="J4" s="83" t="str">
        <f>CONCATENATE(RANK(I4,$I$3:$I$34,0),"/",COUNT($I$3:$I$34))</f>
        <v>2/32</v>
      </c>
      <c r="K4" s="82">
        <v>82.64</v>
      </c>
      <c r="L4" s="83" t="str">
        <f>CONCATENATE(RANK(K4,$K$3:$K$34,0),"/",COUNT($K$3:$K$34))</f>
        <v>6/32</v>
      </c>
      <c r="M4" s="82">
        <v>64.277666666666661</v>
      </c>
      <c r="N4" s="83" t="str">
        <f>CONCATENATE(RANK(M4,$M$3:$M$34,0),"/",COUNT($M$3:$M$34))</f>
        <v>11/32</v>
      </c>
      <c r="O4" s="82">
        <f>G4*0.2+I4*0.75+K4*0.05</f>
        <v>87.478666666666683</v>
      </c>
      <c r="P4" s="83" t="str">
        <f>CONCATENATE(RANK(O4,$O$3:$O$34,0),"/",COUNT($O$3:$O$34))</f>
        <v>2/32</v>
      </c>
      <c r="Q4" s="82">
        <f>I4*0.5+M4*0.5</f>
        <v>75.205500000000001</v>
      </c>
      <c r="R4" s="83" t="str">
        <f>CONCATENATE(RANK(Q4,$Q$3:$Q$34,0),"/",COUNT($Q$3:$Q$34))</f>
        <v>2/32</v>
      </c>
      <c r="S4" s="82">
        <f>O4*0.5+Q4*0.5</f>
        <v>81.342083333333335</v>
      </c>
      <c r="T4" s="83" t="str">
        <f>CONCATENATE(RANK(S4,$S$3:$S$34,0),"/",COUNT($S$3:$S$34))</f>
        <v>2/32</v>
      </c>
      <c r="U4" s="86" t="s">
        <v>210</v>
      </c>
    </row>
    <row r="5" spans="1:21" ht="15">
      <c r="A5" s="2">
        <v>10</v>
      </c>
      <c r="B5" s="1" t="s">
        <v>20</v>
      </c>
      <c r="C5" s="81" t="s">
        <v>21</v>
      </c>
      <c r="D5" s="2" t="s">
        <v>82</v>
      </c>
      <c r="E5" s="2" t="s">
        <v>86</v>
      </c>
      <c r="F5" s="2" t="s">
        <v>84</v>
      </c>
      <c r="G5" s="82">
        <v>91.733333333333334</v>
      </c>
      <c r="H5" s="83" t="str">
        <f>CONCATENATE(RANK(G5,$G$3:$G$34,0),"/",COUNT($G$3:$G$34))</f>
        <v>15/32</v>
      </c>
      <c r="I5" s="82">
        <v>85.899999999999991</v>
      </c>
      <c r="J5" s="83" t="str">
        <f>CONCATENATE(RANK(I5,$I$3:$I$34,0),"/",COUNT($I$3:$I$34))</f>
        <v>3/32</v>
      </c>
      <c r="K5" s="82">
        <v>83.106666666666669</v>
      </c>
      <c r="L5" s="83" t="str">
        <f>CONCATENATE(RANK(K5,$K$3:$K$34,0),"/",COUNT($K$3:$K$34))</f>
        <v>5/32</v>
      </c>
      <c r="M5" s="82">
        <v>64.226666666666674</v>
      </c>
      <c r="N5" s="83" t="str">
        <f>CONCATENATE(RANK(M5,$M$3:$M$34,0),"/",COUNT($M$3:$M$34))</f>
        <v>13/32</v>
      </c>
      <c r="O5" s="82">
        <f>G5*0.2+I5*0.75+K5*0.05</f>
        <v>86.926999999999992</v>
      </c>
      <c r="P5" s="83" t="str">
        <f>CONCATENATE(RANK(O5,$O$3:$O$34,0),"/",COUNT($O$3:$O$34))</f>
        <v>3/32</v>
      </c>
      <c r="Q5" s="82">
        <f>I5*0.5+M5*0.5</f>
        <v>75.063333333333333</v>
      </c>
      <c r="R5" s="83" t="str">
        <f>CONCATENATE(RANK(Q5,$Q$3:$Q$34,0),"/",COUNT($Q$3:$Q$34))</f>
        <v>4/32</v>
      </c>
      <c r="S5" s="82">
        <f>O5*0.5+Q5*0.5</f>
        <v>80.995166666666663</v>
      </c>
      <c r="T5" s="83" t="str">
        <f>CONCATENATE(RANK(S5,$S$3:$S$34,0),"/",COUNT($S$3:$S$34))</f>
        <v>3/32</v>
      </c>
      <c r="U5" s="86" t="s">
        <v>209</v>
      </c>
    </row>
    <row r="6" spans="1:21" ht="15">
      <c r="A6" s="2">
        <v>32</v>
      </c>
      <c r="B6" s="1" t="s">
        <v>64</v>
      </c>
      <c r="C6" s="81" t="s">
        <v>65</v>
      </c>
      <c r="D6" s="2" t="s">
        <v>83</v>
      </c>
      <c r="E6" s="2" t="s">
        <v>86</v>
      </c>
      <c r="F6" s="2" t="s">
        <v>84</v>
      </c>
      <c r="G6" s="82">
        <v>94.233333333333334</v>
      </c>
      <c r="H6" s="83" t="str">
        <f>CONCATENATE(RANK(G6,$G$3:$G$34,0),"/",COUNT($G$3:$G$34))</f>
        <v>4/32</v>
      </c>
      <c r="I6" s="82">
        <v>85.2</v>
      </c>
      <c r="J6" s="83" t="str">
        <f>CONCATENATE(RANK(I6,$I$3:$I$34,0),"/",COUNT($I$3:$I$34))</f>
        <v>5/32</v>
      </c>
      <c r="K6" s="82">
        <v>77.63</v>
      </c>
      <c r="L6" s="83" t="str">
        <f>CONCATENATE(RANK(K6,$K$3:$K$34,0),"/",COUNT($K$3:$K$34))</f>
        <v>20/32</v>
      </c>
      <c r="M6" s="82">
        <v>64.936666666666667</v>
      </c>
      <c r="N6" s="83" t="str">
        <f>CONCATENATE(RANK(M6,$M$3:$M$34,0),"/",COUNT($M$3:$M$34))</f>
        <v>6/32</v>
      </c>
      <c r="O6" s="82">
        <f>G6*0.2+I6*0.75+K6*0.05</f>
        <v>86.628166666666672</v>
      </c>
      <c r="P6" s="83" t="str">
        <f>CONCATENATE(RANK(O6,$O$3:$O$34,0),"/",COUNT($O$3:$O$34))</f>
        <v>4/32</v>
      </c>
      <c r="Q6" s="82">
        <f>I6*0.5+M6*0.5</f>
        <v>75.068333333333328</v>
      </c>
      <c r="R6" s="83" t="str">
        <f>CONCATENATE(RANK(Q6,$Q$3:$Q$34,0),"/",COUNT($Q$3:$Q$34))</f>
        <v>3/32</v>
      </c>
      <c r="S6" s="82">
        <f>O6*0.5+Q6*0.5</f>
        <v>80.848250000000007</v>
      </c>
      <c r="T6" s="83" t="str">
        <f>CONCATENATE(RANK(S6,$S$3:$S$34,0),"/",COUNT($S$3:$S$34))</f>
        <v>4/32</v>
      </c>
      <c r="U6" s="86" t="s">
        <v>223</v>
      </c>
    </row>
    <row r="7" spans="1:21" ht="28.5">
      <c r="A7" s="2">
        <v>3</v>
      </c>
      <c r="B7" s="1" t="s">
        <v>6</v>
      </c>
      <c r="C7" s="81" t="s">
        <v>7</v>
      </c>
      <c r="D7" s="2" t="s">
        <v>82</v>
      </c>
      <c r="E7" s="2" t="s">
        <v>86</v>
      </c>
      <c r="F7" s="2" t="s">
        <v>84</v>
      </c>
      <c r="G7" s="82">
        <v>96.966666666666654</v>
      </c>
      <c r="H7" s="83" t="str">
        <f>CONCATENATE(RANK(G7,$G$3:$G$34,0),"/",COUNT($G$3:$G$34))</f>
        <v>1/32</v>
      </c>
      <c r="I7" s="82">
        <v>83.733333333333334</v>
      </c>
      <c r="J7" s="83" t="str">
        <f>CONCATENATE(RANK(I7,$I$3:$I$34,0),"/",COUNT($I$3:$I$34))</f>
        <v>7/32</v>
      </c>
      <c r="K7" s="82">
        <v>82.566666666666677</v>
      </c>
      <c r="L7" s="83" t="str">
        <f>CONCATENATE(RANK(K7,$K$3:$K$34,0),"/",COUNT($K$3:$K$34))</f>
        <v>7/32</v>
      </c>
      <c r="M7" s="82">
        <v>65.894999999999996</v>
      </c>
      <c r="N7" s="83" t="str">
        <f>CONCATENATE(RANK(M7,$M$3:$M$34,0),"/",COUNT($M$3:$M$34))</f>
        <v>4/32</v>
      </c>
      <c r="O7" s="82">
        <f>G7*0.2+I7*0.75+K7*0.05</f>
        <v>86.321666666666658</v>
      </c>
      <c r="P7" s="83" t="str">
        <f>CONCATENATE(RANK(O7,$O$3:$O$34,0),"/",COUNT($O$3:$O$34))</f>
        <v>5/32</v>
      </c>
      <c r="Q7" s="82">
        <f>I7*0.5+M7*0.5</f>
        <v>74.814166666666665</v>
      </c>
      <c r="R7" s="83" t="str">
        <f>CONCATENATE(RANK(Q7,$Q$3:$Q$34,0),"/",COUNT($Q$3:$Q$34))</f>
        <v>6/32</v>
      </c>
      <c r="S7" s="82">
        <f>O7*0.5+Q7*0.5</f>
        <v>80.567916666666662</v>
      </c>
      <c r="T7" s="83" t="str">
        <f>CONCATENATE(RANK(S7,$S$3:$S$34,0),"/",COUNT($S$3:$S$34))</f>
        <v>5/32</v>
      </c>
      <c r="U7" s="87" t="s">
        <v>205</v>
      </c>
    </row>
    <row r="8" spans="1:21" ht="28.5">
      <c r="A8" s="2">
        <v>30</v>
      </c>
      <c r="B8" s="1" t="s">
        <v>60</v>
      </c>
      <c r="C8" s="81" t="s">
        <v>61</v>
      </c>
      <c r="D8" s="2" t="s">
        <v>83</v>
      </c>
      <c r="E8" s="2" t="s">
        <v>86</v>
      </c>
      <c r="F8" s="2" t="s">
        <v>84</v>
      </c>
      <c r="G8" s="82">
        <v>94.833333333333329</v>
      </c>
      <c r="H8" s="83" t="str">
        <f>CONCATENATE(RANK(G8,$G$3:$G$34,0),"/",COUNT($G$3:$G$34))</f>
        <v>2/32</v>
      </c>
      <c r="I8" s="82">
        <v>84.466666666666669</v>
      </c>
      <c r="J8" s="83" t="str">
        <f>CONCATENATE(RANK(I8,$I$3:$I$34,0),"/",COUNT($I$3:$I$34))</f>
        <v>6/32</v>
      </c>
      <c r="K8" s="82">
        <v>80.050000000000011</v>
      </c>
      <c r="L8" s="83" t="str">
        <f>CONCATENATE(RANK(K8,$K$3:$K$34,0),"/",COUNT($K$3:$K$34))</f>
        <v>16/32</v>
      </c>
      <c r="M8" s="82">
        <v>64.573333333333323</v>
      </c>
      <c r="N8" s="83" t="str">
        <f>CONCATENATE(RANK(M8,$M$3:$M$34,0),"/",COUNT($M$3:$M$34))</f>
        <v>9/32</v>
      </c>
      <c r="O8" s="82">
        <f>G8*0.2+I8*0.75+K8*0.05</f>
        <v>86.319166666666661</v>
      </c>
      <c r="P8" s="83" t="str">
        <f>CONCATENATE(RANK(O8,$O$3:$O$34,0),"/",COUNT($O$3:$O$34))</f>
        <v>6/32</v>
      </c>
      <c r="Q8" s="82">
        <f>I8*0.5+M8*0.5</f>
        <v>74.52</v>
      </c>
      <c r="R8" s="83" t="str">
        <f>CONCATENATE(RANK(Q8,$Q$3:$Q$34,0),"/",COUNT($Q$3:$Q$34))</f>
        <v>7/32</v>
      </c>
      <c r="S8" s="82">
        <f>O8*0.5+Q8*0.5</f>
        <v>80.419583333333321</v>
      </c>
      <c r="T8" s="83" t="str">
        <f>CONCATENATE(RANK(S8,$S$3:$S$34,0),"/",COUNT($S$3:$S$34))</f>
        <v>6/32</v>
      </c>
      <c r="U8" s="87" t="s">
        <v>221</v>
      </c>
    </row>
    <row r="9" spans="1:21" ht="15">
      <c r="A9" s="2">
        <v>31</v>
      </c>
      <c r="B9" s="1" t="s">
        <v>62</v>
      </c>
      <c r="C9" s="81" t="s">
        <v>63</v>
      </c>
      <c r="D9" s="2" t="s">
        <v>83</v>
      </c>
      <c r="E9" s="2" t="s">
        <v>86</v>
      </c>
      <c r="F9" s="2" t="s">
        <v>84</v>
      </c>
      <c r="G9" s="82">
        <v>88.399999999999991</v>
      </c>
      <c r="H9" s="83" t="str">
        <f>CONCATENATE(RANK(G9,$G$3:$G$34,0),"/",COUNT($G$3:$G$34))</f>
        <v>19/32</v>
      </c>
      <c r="I9" s="82">
        <v>85.8</v>
      </c>
      <c r="J9" s="83" t="str">
        <f>CONCATENATE(RANK(I9,$I$3:$I$34,0),"/",COUNT($I$3:$I$34))</f>
        <v>4/32</v>
      </c>
      <c r="K9" s="82">
        <v>64.040000000000006</v>
      </c>
      <c r="L9" s="83" t="str">
        <f>CONCATENATE(RANK(K9,$K$3:$K$34,0),"/",COUNT($K$3:$K$34))</f>
        <v>31/32</v>
      </c>
      <c r="M9" s="82">
        <v>63.986666666666672</v>
      </c>
      <c r="N9" s="83" t="str">
        <f>CONCATENATE(RANK(M9,$M$3:$M$34,0),"/",COUNT($M$3:$M$34))</f>
        <v>14/32</v>
      </c>
      <c r="O9" s="82">
        <f>G9*0.2+I9*0.75+K9*0.05</f>
        <v>85.231999999999999</v>
      </c>
      <c r="P9" s="83" t="str">
        <f>CONCATENATE(RANK(O9,$O$3:$O$34,0),"/",COUNT($O$3:$O$34))</f>
        <v>8/32</v>
      </c>
      <c r="Q9" s="82">
        <f>I9*0.5+M9*0.5</f>
        <v>74.893333333333331</v>
      </c>
      <c r="R9" s="83" t="str">
        <f>CONCATENATE(RANK(Q9,$Q$3:$Q$34,0),"/",COUNT($Q$3:$Q$34))</f>
        <v>5/32</v>
      </c>
      <c r="S9" s="82">
        <f>O9*0.5+Q9*0.5</f>
        <v>80.062666666666672</v>
      </c>
      <c r="T9" s="83" t="str">
        <f>CONCATENATE(RANK(S9,$S$3:$S$34,0),"/",COUNT($S$3:$S$34))</f>
        <v>7/32</v>
      </c>
      <c r="U9" s="86" t="s">
        <v>222</v>
      </c>
    </row>
    <row r="10" spans="1:21" ht="42.75">
      <c r="A10" s="2">
        <v>23</v>
      </c>
      <c r="B10" s="1" t="s">
        <v>46</v>
      </c>
      <c r="C10" s="81" t="s">
        <v>47</v>
      </c>
      <c r="D10" s="2" t="s">
        <v>83</v>
      </c>
      <c r="E10" s="2" t="s">
        <v>86</v>
      </c>
      <c r="F10" s="2" t="s">
        <v>84</v>
      </c>
      <c r="G10" s="82">
        <v>93.600000000000009</v>
      </c>
      <c r="H10" s="83" t="str">
        <f>CONCATENATE(RANK(G10,$G$3:$G$34,0),"/",COUNT($G$3:$G$34))</f>
        <v>7/32</v>
      </c>
      <c r="I10" s="82">
        <v>83.533333333333331</v>
      </c>
      <c r="J10" s="83" t="str">
        <f>CONCATENATE(RANK(I10,$I$3:$I$34,0),"/",COUNT($I$3:$I$34))</f>
        <v>8/32</v>
      </c>
      <c r="K10" s="82">
        <v>82.166666666666671</v>
      </c>
      <c r="L10" s="83" t="str">
        <f>CONCATENATE(RANK(K10,$K$3:$K$34,0),"/",COUNT($K$3:$K$34))</f>
        <v>10/32</v>
      </c>
      <c r="M10" s="82">
        <v>65.293333333333337</v>
      </c>
      <c r="N10" s="83" t="str">
        <f>CONCATENATE(RANK(M10,$M$3:$M$34,0),"/",COUNT($M$3:$M$34))</f>
        <v>5/32</v>
      </c>
      <c r="O10" s="82">
        <f>G10*0.2+I10*0.75+K10*0.05</f>
        <v>85.478333333333339</v>
      </c>
      <c r="P10" s="83" t="str">
        <f>CONCATENATE(RANK(O10,$O$3:$O$34,0),"/",COUNT($O$3:$O$34))</f>
        <v>7/32</v>
      </c>
      <c r="Q10" s="82">
        <f>I10*0.5+M10*0.5</f>
        <v>74.413333333333327</v>
      </c>
      <c r="R10" s="83" t="str">
        <f>CONCATENATE(RANK(Q10,$Q$3:$Q$34,0),"/",COUNT($Q$3:$Q$34))</f>
        <v>8/32</v>
      </c>
      <c r="S10" s="82">
        <f>O10*0.5+Q10*0.5</f>
        <v>79.945833333333326</v>
      </c>
      <c r="T10" s="83" t="str">
        <f>CONCATENATE(RANK(S10,$S$3:$S$34,0),"/",COUNT($S$3:$S$34))</f>
        <v>8/32</v>
      </c>
      <c r="U10" s="87" t="s">
        <v>217</v>
      </c>
    </row>
    <row r="11" spans="1:21" ht="28.5">
      <c r="A11" s="2">
        <v>18</v>
      </c>
      <c r="B11" s="1" t="s">
        <v>36</v>
      </c>
      <c r="C11" s="81" t="s">
        <v>37</v>
      </c>
      <c r="D11" s="2" t="s">
        <v>82</v>
      </c>
      <c r="E11" s="2" t="s">
        <v>86</v>
      </c>
      <c r="F11" s="2" t="s">
        <v>84</v>
      </c>
      <c r="G11" s="82">
        <v>93.066666666666663</v>
      </c>
      <c r="H11" s="83" t="str">
        <f>CONCATENATE(RANK(G11,$G$3:$G$34,0),"/",COUNT($G$3:$G$34))</f>
        <v>9/32</v>
      </c>
      <c r="I11" s="82">
        <v>83.36666666666666</v>
      </c>
      <c r="J11" s="83" t="str">
        <f>CONCATENATE(RANK(I11,$I$3:$I$34,0),"/",COUNT($I$3:$I$34))</f>
        <v>9/32</v>
      </c>
      <c r="K11" s="82">
        <v>79.646666666666661</v>
      </c>
      <c r="L11" s="83" t="str">
        <f>CONCATENATE(RANK(K11,$K$3:$K$34,0),"/",COUNT($K$3:$K$34))</f>
        <v>17/32</v>
      </c>
      <c r="M11" s="82">
        <v>64.935000000000002</v>
      </c>
      <c r="N11" s="83" t="str">
        <f>CONCATENATE(RANK(M11,$M$3:$M$34,0),"/",COUNT($M$3:$M$34))</f>
        <v>7/32</v>
      </c>
      <c r="O11" s="82">
        <f>G11*0.2+I11*0.75+K11*0.05</f>
        <v>85.120666666666651</v>
      </c>
      <c r="P11" s="83" t="str">
        <f>CONCATENATE(RANK(O11,$O$3:$O$34,0),"/",COUNT($O$3:$O$34))</f>
        <v>10/32</v>
      </c>
      <c r="Q11" s="82">
        <f>I11*0.5+M11*0.5</f>
        <v>74.150833333333338</v>
      </c>
      <c r="R11" s="83" t="str">
        <f>CONCATENATE(RANK(Q11,$Q$3:$Q$34,0),"/",COUNT($Q$3:$Q$34))</f>
        <v>10/32</v>
      </c>
      <c r="S11" s="82">
        <f>O11*0.5+Q11*0.5</f>
        <v>79.635750000000002</v>
      </c>
      <c r="T11" s="83" t="str">
        <f>CONCATENATE(RANK(S11,$S$3:$S$34,0),"/",COUNT($S$3:$S$34))</f>
        <v>9/32</v>
      </c>
      <c r="U11" s="87" t="s">
        <v>213</v>
      </c>
    </row>
    <row r="12" spans="1:21" ht="28.5">
      <c r="A12" s="2">
        <v>19</v>
      </c>
      <c r="B12" s="1" t="s">
        <v>38</v>
      </c>
      <c r="C12" s="81" t="s">
        <v>39</v>
      </c>
      <c r="D12" s="2" t="s">
        <v>82</v>
      </c>
      <c r="E12" s="2" t="s">
        <v>86</v>
      </c>
      <c r="F12" s="2" t="s">
        <v>84</v>
      </c>
      <c r="G12" s="82">
        <v>93.233333333333348</v>
      </c>
      <c r="H12" s="83" t="str">
        <f>CONCATENATE(RANK(G12,$G$3:$G$34,0),"/",COUNT($G$3:$G$34))</f>
        <v>8/32</v>
      </c>
      <c r="I12" s="82">
        <v>83.166666666666671</v>
      </c>
      <c r="J12" s="83" t="str">
        <f>CONCATENATE(RANK(I12,$I$3:$I$34,0),"/",COUNT($I$3:$I$34))</f>
        <v>10/32</v>
      </c>
      <c r="K12" s="82">
        <v>83.193333333333342</v>
      </c>
      <c r="L12" s="83" t="str">
        <f>CONCATENATE(RANK(K12,$K$3:$K$34,0),"/",COUNT($K$3:$K$34))</f>
        <v>4/32</v>
      </c>
      <c r="M12" s="82">
        <v>64.24499999999999</v>
      </c>
      <c r="N12" s="83" t="str">
        <f>CONCATENATE(RANK(M12,$M$3:$M$34,0),"/",COUNT($M$3:$M$34))</f>
        <v>12/32</v>
      </c>
      <c r="O12" s="82">
        <f>G12*0.2+I12*0.75+K12*0.05</f>
        <v>85.181333333333342</v>
      </c>
      <c r="P12" s="83" t="str">
        <f>CONCATENATE(RANK(O12,$O$3:$O$34,0),"/",COUNT($O$3:$O$34))</f>
        <v>9/32</v>
      </c>
      <c r="Q12" s="82">
        <f>I12*0.5+M12*0.5</f>
        <v>73.705833333333331</v>
      </c>
      <c r="R12" s="83" t="str">
        <f>CONCATENATE(RANK(Q12,$Q$3:$Q$34,0),"/",COUNT($Q$3:$Q$34))</f>
        <v>11/32</v>
      </c>
      <c r="S12" s="82">
        <f>O12*0.5+Q12*0.5</f>
        <v>79.443583333333336</v>
      </c>
      <c r="T12" s="83" t="str">
        <f>CONCATENATE(RANK(S12,$S$3:$S$34,0),"/",COUNT($S$3:$S$34))</f>
        <v>10/32</v>
      </c>
      <c r="U12" s="87" t="s">
        <v>214</v>
      </c>
    </row>
    <row r="13" spans="1:21" ht="28.5">
      <c r="A13" s="2">
        <v>17</v>
      </c>
      <c r="B13" s="1" t="s">
        <v>34</v>
      </c>
      <c r="C13" s="81" t="s">
        <v>35</v>
      </c>
      <c r="D13" s="2" t="s">
        <v>82</v>
      </c>
      <c r="E13" s="2" t="s">
        <v>86</v>
      </c>
      <c r="F13" s="2" t="s">
        <v>84</v>
      </c>
      <c r="G13" s="82">
        <v>94.433333333333337</v>
      </c>
      <c r="H13" s="83" t="str">
        <f>CONCATENATE(RANK(G13,$G$3:$G$34,0),"/",COUNT($G$3:$G$34))</f>
        <v>3/32</v>
      </c>
      <c r="I13" s="82">
        <v>82.466666666666669</v>
      </c>
      <c r="J13" s="83" t="str">
        <f>CONCATENATE(RANK(I13,$I$3:$I$34,0),"/",COUNT($I$3:$I$34))</f>
        <v>13/32</v>
      </c>
      <c r="K13" s="82">
        <v>77.006666666666661</v>
      </c>
      <c r="L13" s="83" t="str">
        <f>CONCATENATE(RANK(K13,$K$3:$K$34,0),"/",COUNT($K$3:$K$34))</f>
        <v>22/32</v>
      </c>
      <c r="M13" s="82">
        <v>65.959999999999994</v>
      </c>
      <c r="N13" s="83" t="str">
        <f>CONCATENATE(RANK(M13,$M$3:$M$34,0),"/",COUNT($M$3:$M$34))</f>
        <v>3/32</v>
      </c>
      <c r="O13" s="82">
        <f>G13*0.2+I13*0.75+K13*0.05</f>
        <v>84.587000000000003</v>
      </c>
      <c r="P13" s="83" t="str">
        <f>CONCATENATE(RANK(O13,$O$3:$O$34,0),"/",COUNT($O$3:$O$34))</f>
        <v>12/32</v>
      </c>
      <c r="Q13" s="82">
        <f>I13*0.5+M13*0.5</f>
        <v>74.213333333333338</v>
      </c>
      <c r="R13" s="83" t="str">
        <f>CONCATENATE(RANK(Q13,$Q$3:$Q$34,0),"/",COUNT($Q$3:$Q$34))</f>
        <v>9/32</v>
      </c>
      <c r="S13" s="82">
        <f>O13*0.5+Q13*0.5</f>
        <v>79.400166666666678</v>
      </c>
      <c r="T13" s="83" t="str">
        <f>CONCATENATE(RANK(S13,$S$3:$S$34,0),"/",COUNT($S$3:$S$34))</f>
        <v>11/32</v>
      </c>
      <c r="U13" s="87" t="s">
        <v>212</v>
      </c>
    </row>
    <row r="14" spans="1:21" ht="15">
      <c r="A14" s="2">
        <v>6</v>
      </c>
      <c r="B14" s="1" t="s">
        <v>12</v>
      </c>
      <c r="C14" s="81" t="s">
        <v>13</v>
      </c>
      <c r="D14" s="2" t="s">
        <v>82</v>
      </c>
      <c r="E14" s="2" t="s">
        <v>86</v>
      </c>
      <c r="F14" s="2" t="s">
        <v>84</v>
      </c>
      <c r="G14" s="82">
        <v>92.800000000000011</v>
      </c>
      <c r="H14" s="83" t="str">
        <f>CONCATENATE(RANK(G14,$G$3:$G$34,0),"/",COUNT($G$3:$G$34))</f>
        <v>11/32</v>
      </c>
      <c r="I14" s="82">
        <v>83.100000000000009</v>
      </c>
      <c r="J14" s="83" t="str">
        <f>CONCATENATE(RANK(I14,$I$3:$I$34,0),"/",COUNT($I$3:$I$34))</f>
        <v>11/32</v>
      </c>
      <c r="K14" s="82">
        <v>77.453333333333333</v>
      </c>
      <c r="L14" s="83" t="str">
        <f>CONCATENATE(RANK(K14,$K$3:$K$34,0),"/",COUNT($K$3:$K$34))</f>
        <v>21/32</v>
      </c>
      <c r="M14" s="82">
        <v>63.31</v>
      </c>
      <c r="N14" s="83" t="str">
        <f>CONCATENATE(RANK(M14,$M$3:$M$34,0),"/",COUNT($M$3:$M$34))</f>
        <v>18/32</v>
      </c>
      <c r="O14" s="82">
        <f>G14*0.2+I14*0.75+K14*0.05</f>
        <v>84.757666666666665</v>
      </c>
      <c r="P14" s="83" t="str">
        <f>CONCATENATE(RANK(O14,$O$3:$O$34,0),"/",COUNT($O$3:$O$34))</f>
        <v>11/32</v>
      </c>
      <c r="Q14" s="82">
        <f>I14*0.5+M14*0.5</f>
        <v>73.205000000000013</v>
      </c>
      <c r="R14" s="83" t="str">
        <f>CONCATENATE(RANK(Q14,$Q$3:$Q$34,0),"/",COUNT($Q$3:$Q$34))</f>
        <v>13/32</v>
      </c>
      <c r="S14" s="82">
        <f>O14*0.5+Q14*0.5</f>
        <v>78.981333333333339</v>
      </c>
      <c r="T14" s="83" t="str">
        <f>CONCATENATE(RANK(S14,$S$3:$S$34,0),"/",COUNT($S$3:$S$34))</f>
        <v>12/32</v>
      </c>
      <c r="U14" s="86" t="s">
        <v>207</v>
      </c>
    </row>
    <row r="15" spans="1:21" ht="15">
      <c r="A15" s="2">
        <v>20</v>
      </c>
      <c r="B15" s="1" t="s">
        <v>40</v>
      </c>
      <c r="C15" s="81" t="s">
        <v>41</v>
      </c>
      <c r="D15" s="2" t="s">
        <v>83</v>
      </c>
      <c r="E15" s="2" t="s">
        <v>86</v>
      </c>
      <c r="F15" s="2" t="s">
        <v>84</v>
      </c>
      <c r="G15" s="82">
        <v>92.533333333333346</v>
      </c>
      <c r="H15" s="83" t="str">
        <f>CONCATENATE(RANK(G15,$G$3:$G$34,0),"/",COUNT($G$3:$G$34))</f>
        <v>13/32</v>
      </c>
      <c r="I15" s="82">
        <v>82.366666666666703</v>
      </c>
      <c r="J15" s="83" t="str">
        <f>CONCATENATE(RANK(I15,$I$3:$I$34,0),"/",COUNT($I$3:$I$34))</f>
        <v>15/32</v>
      </c>
      <c r="K15" s="82">
        <v>71.243333333333325</v>
      </c>
      <c r="L15" s="83" t="str">
        <f>CONCATENATE(RANK(K15,$K$3:$K$34,0),"/",COUNT($K$3:$K$34))</f>
        <v>28/32</v>
      </c>
      <c r="M15" s="82">
        <v>62.54933333333333</v>
      </c>
      <c r="N15" s="83" t="str">
        <f>CONCATENATE(RANK(M15,$M$3:$M$34,0),"/",COUNT($M$3:$M$34))</f>
        <v>24/32</v>
      </c>
      <c r="O15" s="82">
        <f>G15*0.2+I15*0.75+K15*0.05</f>
        <v>83.843833333333365</v>
      </c>
      <c r="P15" s="83" t="str">
        <f>CONCATENATE(RANK(O15,$O$3:$O$34,0),"/",COUNT($O$3:$O$34))</f>
        <v>13/32</v>
      </c>
      <c r="Q15" s="82">
        <f>I15*0.5+M15*0.5</f>
        <v>72.458000000000013</v>
      </c>
      <c r="R15" s="83" t="str">
        <f>CONCATENATE(RANK(Q15,$Q$3:$Q$34,0),"/",COUNT($Q$3:$Q$34))</f>
        <v>17/32</v>
      </c>
      <c r="S15" s="82">
        <f>O15*0.5+Q15*0.5</f>
        <v>78.150916666666689</v>
      </c>
      <c r="T15" s="83" t="str">
        <f>CONCATENATE(RANK(S15,$S$3:$S$34,0),"/",COUNT($S$3:$S$34))</f>
        <v>13/32</v>
      </c>
      <c r="U15" s="86" t="s">
        <v>215</v>
      </c>
    </row>
    <row r="16" spans="1:21" ht="15">
      <c r="A16" s="2">
        <v>15</v>
      </c>
      <c r="B16" s="1" t="s">
        <v>30</v>
      </c>
      <c r="C16" s="81" t="s">
        <v>31</v>
      </c>
      <c r="D16" s="2" t="s">
        <v>82</v>
      </c>
      <c r="E16" s="2" t="s">
        <v>86</v>
      </c>
      <c r="F16" s="2" t="s">
        <v>84</v>
      </c>
      <c r="G16" s="82">
        <v>86.166666666666671</v>
      </c>
      <c r="H16" s="83" t="str">
        <f>CONCATENATE(RANK(G16,$G$3:$G$34,0),"/",COUNT($G$3:$G$34))</f>
        <v>21/32</v>
      </c>
      <c r="I16" s="82">
        <v>82.5</v>
      </c>
      <c r="J16" s="83" t="str">
        <f>CONCATENATE(RANK(I16,$I$3:$I$34,0),"/",COUNT($I$3:$I$34))</f>
        <v>12/32</v>
      </c>
      <c r="K16" s="82">
        <v>81.429999999999993</v>
      </c>
      <c r="L16" s="83" t="str">
        <f>CONCATENATE(RANK(K16,$K$3:$K$34,0),"/",COUNT($K$3:$K$34))</f>
        <v>13/32</v>
      </c>
      <c r="M16" s="82">
        <v>63.686666666666667</v>
      </c>
      <c r="N16" s="83" t="str">
        <f>CONCATENATE(RANK(M16,$M$3:$M$34,0),"/",COUNT($M$3:$M$34))</f>
        <v>15/32</v>
      </c>
      <c r="O16" s="82">
        <f>G16*0.2+I16*0.75+K16*0.05</f>
        <v>83.179833333333335</v>
      </c>
      <c r="P16" s="83" t="str">
        <f>CONCATENATE(RANK(O16,$O$3:$O$34,0),"/",COUNT($O$3:$O$34))</f>
        <v>15/32</v>
      </c>
      <c r="Q16" s="82">
        <f>I16*0.5+M16*0.5</f>
        <v>73.093333333333334</v>
      </c>
      <c r="R16" s="83" t="str">
        <f>CONCATENATE(RANK(Q16,$Q$3:$Q$34,0),"/",COUNT($Q$3:$Q$34))</f>
        <v>14/32</v>
      </c>
      <c r="S16" s="82">
        <f>O16*0.5+Q16*0.5</f>
        <v>78.136583333333334</v>
      </c>
      <c r="T16" s="83" t="str">
        <f>CONCATENATE(RANK(S16,$S$3:$S$34,0),"/",COUNT($S$3:$S$34))</f>
        <v>14/32</v>
      </c>
      <c r="U16" s="86" t="s">
        <v>169</v>
      </c>
    </row>
    <row r="17" spans="1:21" ht="28.5">
      <c r="A17" s="2">
        <v>12</v>
      </c>
      <c r="B17" s="1" t="s">
        <v>24</v>
      </c>
      <c r="C17" s="81" t="s">
        <v>25</v>
      </c>
      <c r="D17" s="2" t="s">
        <v>82</v>
      </c>
      <c r="E17" s="2" t="s">
        <v>86</v>
      </c>
      <c r="F17" s="2" t="s">
        <v>84</v>
      </c>
      <c r="G17" s="82">
        <v>92.166666666666671</v>
      </c>
      <c r="H17" s="83" t="str">
        <f>CONCATENATE(RANK(G17,$G$3:$G$34,0),"/",COUNT($G$3:$G$34))</f>
        <v>14/32</v>
      </c>
      <c r="I17" s="82">
        <v>81.233333333333334</v>
      </c>
      <c r="J17" s="83" t="str">
        <f>CONCATENATE(RANK(I17,$I$3:$I$34,0),"/",COUNT($I$3:$I$34))</f>
        <v>19/32</v>
      </c>
      <c r="K17" s="82">
        <v>82.190000000000012</v>
      </c>
      <c r="L17" s="83" t="str">
        <f>CONCATENATE(RANK(K17,$K$3:$K$34,0),"/",COUNT($K$3:$K$34))</f>
        <v>9/32</v>
      </c>
      <c r="M17" s="82">
        <v>62.976666666666667</v>
      </c>
      <c r="N17" s="83" t="str">
        <f>CONCATENATE(RANK(M17,$M$3:$M$34,0),"/",COUNT($M$3:$M$34))</f>
        <v>20/32</v>
      </c>
      <c r="O17" s="82">
        <f>G17*0.2+I17*0.75+K17*0.05</f>
        <v>83.467833333333331</v>
      </c>
      <c r="P17" s="83" t="str">
        <f>CONCATENATE(RANK(O17,$O$3:$O$34,0),"/",COUNT($O$3:$O$34))</f>
        <v>14/32</v>
      </c>
      <c r="Q17" s="82">
        <f>I17*0.5+M17*0.5</f>
        <v>72.105000000000004</v>
      </c>
      <c r="R17" s="83" t="str">
        <f>CONCATENATE(RANK(Q17,$Q$3:$Q$34,0),"/",COUNT($Q$3:$Q$34))</f>
        <v>21/32</v>
      </c>
      <c r="S17" s="82">
        <f>O17*0.5+Q17*0.5</f>
        <v>77.786416666666668</v>
      </c>
      <c r="T17" s="83" t="str">
        <f>CONCATENATE(RANK(S17,$S$3:$S$34,0),"/",COUNT($S$3:$S$34))</f>
        <v>15/32</v>
      </c>
      <c r="U17" s="87" t="s">
        <v>211</v>
      </c>
    </row>
    <row r="18" spans="1:21" ht="28.5">
      <c r="A18" s="2">
        <v>27</v>
      </c>
      <c r="B18" s="1" t="s">
        <v>54</v>
      </c>
      <c r="C18" s="81" t="s">
        <v>55</v>
      </c>
      <c r="D18" s="2" t="s">
        <v>83</v>
      </c>
      <c r="E18" s="2" t="s">
        <v>86</v>
      </c>
      <c r="F18" s="2" t="s">
        <v>84</v>
      </c>
      <c r="G18" s="82">
        <v>92.633333333333326</v>
      </c>
      <c r="H18" s="83" t="str">
        <f>CONCATENATE(RANK(G18,$G$3:$G$34,0),"/",COUNT($G$3:$G$34))</f>
        <v>12/32</v>
      </c>
      <c r="I18" s="82">
        <v>81.166666666666671</v>
      </c>
      <c r="J18" s="83" t="str">
        <f>CONCATENATE(RANK(I18,$I$3:$I$34,0),"/",COUNT($I$3:$I$34))</f>
        <v>21/32</v>
      </c>
      <c r="K18" s="82">
        <v>69.533333333333346</v>
      </c>
      <c r="L18" s="83" t="str">
        <f>CONCATENATE(RANK(K18,$K$3:$K$34,0),"/",COUNT($K$3:$K$34))</f>
        <v>29/32</v>
      </c>
      <c r="M18" s="82">
        <v>63.533333333333339</v>
      </c>
      <c r="N18" s="83" t="str">
        <f>CONCATENATE(RANK(M18,$M$3:$M$34,0),"/",COUNT($M$3:$M$34))</f>
        <v>16/32</v>
      </c>
      <c r="O18" s="82">
        <f>G18*0.2+I18*0.75+K18*0.05</f>
        <v>82.878333333333345</v>
      </c>
      <c r="P18" s="83" t="str">
        <f>CONCATENATE(RANK(O18,$O$3:$O$34,0),"/",COUNT($O$3:$O$34))</f>
        <v>16/32</v>
      </c>
      <c r="Q18" s="82">
        <f>I18*0.5+M18*0.5</f>
        <v>72.350000000000009</v>
      </c>
      <c r="R18" s="83" t="str">
        <f>CONCATENATE(RANK(Q18,$Q$3:$Q$34,0),"/",COUNT($Q$3:$Q$34))</f>
        <v>18/32</v>
      </c>
      <c r="S18" s="82">
        <f>O18*0.5+Q18*0.5</f>
        <v>77.614166666666677</v>
      </c>
      <c r="T18" s="83" t="str">
        <f>CONCATENATE(RANK(S18,$S$3:$S$34,0),"/",COUNT($S$3:$S$34))</f>
        <v>16/32</v>
      </c>
      <c r="U18" s="87" t="s">
        <v>219</v>
      </c>
    </row>
    <row r="19" spans="1:21" ht="15">
      <c r="A19" s="2">
        <v>13</v>
      </c>
      <c r="B19" s="1" t="s">
        <v>26</v>
      </c>
      <c r="C19" s="81" t="s">
        <v>27</v>
      </c>
      <c r="D19" s="2" t="s">
        <v>82</v>
      </c>
      <c r="E19" s="2" t="s">
        <v>86</v>
      </c>
      <c r="F19" s="2" t="s">
        <v>84</v>
      </c>
      <c r="G19" s="82">
        <v>87.966666666666654</v>
      </c>
      <c r="H19" s="83" t="str">
        <f>CONCATENATE(RANK(G19,$G$3:$G$34,0),"/",COUNT($G$3:$G$34))</f>
        <v>20/32</v>
      </c>
      <c r="I19" s="82">
        <v>79.7</v>
      </c>
      <c r="J19" s="83" t="str">
        <f>CONCATENATE(RANK(I19,$I$3:$I$34,0),"/",COUNT($I$3:$I$34))</f>
        <v>26/32</v>
      </c>
      <c r="K19" s="82">
        <v>91.75</v>
      </c>
      <c r="L19" s="83" t="str">
        <f>CONCATENATE(RANK(K19,$K$3:$K$34,0),"/",COUNT($K$3:$K$34))</f>
        <v>1/32</v>
      </c>
      <c r="M19" s="82">
        <v>66.724999999999994</v>
      </c>
      <c r="N19" s="83" t="str">
        <f>CONCATENATE(RANK(M19,$M$3:$M$34,0),"/",COUNT($M$3:$M$34))</f>
        <v>2/32</v>
      </c>
      <c r="O19" s="82">
        <f>G19*0.2+I19*0.75+K19*0.05</f>
        <v>81.955833333333345</v>
      </c>
      <c r="P19" s="83" t="str">
        <f>CONCATENATE(RANK(O19,$O$3:$O$34,0),"/",COUNT($O$3:$O$34))</f>
        <v>21/32</v>
      </c>
      <c r="Q19" s="82">
        <f>I19*0.5+M19*0.5</f>
        <v>73.212500000000006</v>
      </c>
      <c r="R19" s="83" t="str">
        <f>CONCATENATE(RANK(Q19,$Q$3:$Q$34,0),"/",COUNT($Q$3:$Q$34))</f>
        <v>12/32</v>
      </c>
      <c r="S19" s="82">
        <f>O19*0.5+Q19*0.5</f>
        <v>77.584166666666675</v>
      </c>
      <c r="T19" s="83" t="str">
        <f>CONCATENATE(RANK(S19,$S$3:$S$34,0),"/",COUNT($S$3:$S$34))</f>
        <v>17/32</v>
      </c>
      <c r="U19" s="86" t="s">
        <v>169</v>
      </c>
    </row>
    <row r="20" spans="1:21" ht="15">
      <c r="A20" s="2">
        <v>5</v>
      </c>
      <c r="B20" s="1" t="s">
        <v>10</v>
      </c>
      <c r="C20" s="81" t="s">
        <v>11</v>
      </c>
      <c r="D20" s="2" t="s">
        <v>82</v>
      </c>
      <c r="E20" s="2" t="s">
        <v>86</v>
      </c>
      <c r="F20" s="2" t="s">
        <v>84</v>
      </c>
      <c r="G20" s="82">
        <v>83.733333333333334</v>
      </c>
      <c r="H20" s="83" t="str">
        <f>CONCATENATE(RANK(G20,$G$3:$G$34,0),"/",COUNT($G$3:$G$34))</f>
        <v>23/32</v>
      </c>
      <c r="I20" s="82">
        <v>82.433333333333337</v>
      </c>
      <c r="J20" s="83" t="str">
        <f>CONCATENATE(RANK(I20,$I$3:$I$34,0),"/",COUNT($I$3:$I$34))</f>
        <v>14/32</v>
      </c>
      <c r="K20" s="82">
        <v>78.783333333333346</v>
      </c>
      <c r="L20" s="83" t="str">
        <f>CONCATENATE(RANK(K20,$K$3:$K$34,0),"/",COUNT($K$3:$K$34))</f>
        <v>19/32</v>
      </c>
      <c r="M20" s="82">
        <v>62.609999999999992</v>
      </c>
      <c r="N20" s="83" t="str">
        <f>CONCATENATE(RANK(M20,$M$3:$M$34,0),"/",COUNT($M$3:$M$34))</f>
        <v>22/32</v>
      </c>
      <c r="O20" s="82">
        <f>G20*0.2+I20*0.75+K20*0.05</f>
        <v>82.510833333333338</v>
      </c>
      <c r="P20" s="83" t="str">
        <f>CONCATENATE(RANK(O20,$O$3:$O$34,0),"/",COUNT($O$3:$O$34))</f>
        <v>17/32</v>
      </c>
      <c r="Q20" s="82">
        <f>I20*0.5+M20*0.5</f>
        <v>72.521666666666661</v>
      </c>
      <c r="R20" s="83" t="str">
        <f>CONCATENATE(RANK(Q20,$Q$3:$Q$34,0),"/",COUNT($Q$3:$Q$34))</f>
        <v>15/32</v>
      </c>
      <c r="S20" s="82">
        <f>O20*0.5+Q20*0.5</f>
        <v>77.516249999999999</v>
      </c>
      <c r="T20" s="83" t="str">
        <f>CONCATENATE(RANK(S20,$S$3:$S$34,0),"/",COUNT($S$3:$S$34))</f>
        <v>18/32</v>
      </c>
      <c r="U20" s="86" t="s">
        <v>206</v>
      </c>
    </row>
    <row r="21" spans="1:21" ht="15">
      <c r="A21" s="2">
        <v>8</v>
      </c>
      <c r="B21" s="1" t="s">
        <v>16</v>
      </c>
      <c r="C21" s="81" t="s">
        <v>17</v>
      </c>
      <c r="D21" s="2" t="s">
        <v>82</v>
      </c>
      <c r="E21" s="2" t="s">
        <v>86</v>
      </c>
      <c r="F21" s="2" t="s">
        <v>84</v>
      </c>
      <c r="G21" s="82">
        <v>82.266666666666666</v>
      </c>
      <c r="H21" s="83" t="str">
        <f>CONCATENATE(RANK(G21,$G$3:$G$34,0),"/",COUNT($G$3:$G$34))</f>
        <v>28/32</v>
      </c>
      <c r="I21" s="82">
        <v>82.333333333333329</v>
      </c>
      <c r="J21" s="83" t="str">
        <f>CONCATENATE(RANK(I21,$I$3:$I$34,0),"/",COUNT($I$3:$I$34))</f>
        <v>16/32</v>
      </c>
      <c r="K21" s="82">
        <v>82.453333333333333</v>
      </c>
      <c r="L21" s="83" t="str">
        <f>CONCATENATE(RANK(K21,$K$3:$K$34,0),"/",COUNT($K$3:$K$34))</f>
        <v>8/32</v>
      </c>
      <c r="M21" s="82">
        <v>62.609999999999992</v>
      </c>
      <c r="N21" s="83" t="str">
        <f>CONCATENATE(RANK(M21,$M$3:$M$34,0),"/",COUNT($M$3:$M$34))</f>
        <v>22/32</v>
      </c>
      <c r="O21" s="82">
        <f>G21*0.2+I21*0.75+K21*0.05</f>
        <v>82.325999999999993</v>
      </c>
      <c r="P21" s="83" t="str">
        <f>CONCATENATE(RANK(O21,$O$3:$O$34,0),"/",COUNT($O$3:$O$34))</f>
        <v>19/32</v>
      </c>
      <c r="Q21" s="82">
        <f>I21*0.5+M21*0.5</f>
        <v>72.471666666666664</v>
      </c>
      <c r="R21" s="83" t="str">
        <f>CONCATENATE(RANK(Q21,$Q$3:$Q$34,0),"/",COUNT($Q$3:$Q$34))</f>
        <v>16/32</v>
      </c>
      <c r="S21" s="82">
        <f>O21*0.5+Q21*0.5</f>
        <v>77.398833333333329</v>
      </c>
      <c r="T21" s="83" t="str">
        <f>CONCATENATE(RANK(S21,$S$3:$S$34,0),"/",COUNT($S$3:$S$34))</f>
        <v>19/32</v>
      </c>
      <c r="U21" s="86" t="s">
        <v>208</v>
      </c>
    </row>
    <row r="22" spans="1:21" ht="15">
      <c r="A22" s="2">
        <v>16</v>
      </c>
      <c r="B22" s="1" t="s">
        <v>32</v>
      </c>
      <c r="C22" s="81" t="s">
        <v>33</v>
      </c>
      <c r="D22" s="2" t="s">
        <v>82</v>
      </c>
      <c r="E22" s="2" t="s">
        <v>86</v>
      </c>
      <c r="F22" s="2" t="s">
        <v>84</v>
      </c>
      <c r="G22" s="82">
        <v>92.966666666666654</v>
      </c>
      <c r="H22" s="83" t="str">
        <f>CONCATENATE(RANK(G22,$G$3:$G$34,0),"/",COUNT($G$3:$G$34))</f>
        <v>10/32</v>
      </c>
      <c r="I22" s="82">
        <v>79.766666666666666</v>
      </c>
      <c r="J22" s="83" t="str">
        <f>CONCATENATE(RANK(I22,$I$3:$I$34,0),"/",COUNT($I$3:$I$34))</f>
        <v>25/32</v>
      </c>
      <c r="K22" s="82">
        <v>80.516666666666666</v>
      </c>
      <c r="L22" s="83" t="str">
        <f>CONCATENATE(RANK(K22,$K$3:$K$34,0),"/",COUNT($K$3:$K$34))</f>
        <v>15/32</v>
      </c>
      <c r="M22" s="82">
        <v>64.804999999999993</v>
      </c>
      <c r="N22" s="83" t="str">
        <f>CONCATENATE(RANK(M22,$M$3:$M$34,0),"/",COUNT($M$3:$M$34))</f>
        <v>8/32</v>
      </c>
      <c r="O22" s="82">
        <f>G22*0.2+I22*0.75+K22*0.05</f>
        <v>82.444166666666675</v>
      </c>
      <c r="P22" s="83" t="str">
        <f>CONCATENATE(RANK(O22,$O$3:$O$34,0),"/",COUNT($O$3:$O$34))</f>
        <v>18/32</v>
      </c>
      <c r="Q22" s="82">
        <f>I22*0.5+M22*0.5</f>
        <v>72.285833333333329</v>
      </c>
      <c r="R22" s="83" t="str">
        <f>CONCATENATE(RANK(Q22,$Q$3:$Q$34,0),"/",COUNT($Q$3:$Q$34))</f>
        <v>19/32</v>
      </c>
      <c r="S22" s="82">
        <f>O22*0.5+Q22*0.5</f>
        <v>77.365000000000009</v>
      </c>
      <c r="T22" s="83" t="str">
        <f>CONCATENATE(RANK(S22,$S$3:$S$34,0),"/",COUNT($S$3:$S$34))</f>
        <v>20/32</v>
      </c>
      <c r="U22" s="86" t="s">
        <v>169</v>
      </c>
    </row>
    <row r="23" spans="1:21" ht="15">
      <c r="A23" s="2">
        <v>28</v>
      </c>
      <c r="B23" s="1" t="s">
        <v>56</v>
      </c>
      <c r="C23" s="81" t="s">
        <v>57</v>
      </c>
      <c r="D23" s="2" t="s">
        <v>83</v>
      </c>
      <c r="E23" s="2" t="s">
        <v>86</v>
      </c>
      <c r="F23" s="2" t="s">
        <v>84</v>
      </c>
      <c r="G23" s="82">
        <v>83.566666666666677</v>
      </c>
      <c r="H23" s="83" t="str">
        <f>CONCATENATE(RANK(G23,$G$3:$G$34,0),"/",COUNT($G$3:$G$34))</f>
        <v>24/32</v>
      </c>
      <c r="I23" s="82">
        <v>82.333333333333329</v>
      </c>
      <c r="J23" s="83" t="str">
        <f>CONCATENATE(RANK(I23,$I$3:$I$34,0),"/",COUNT($I$3:$I$34))</f>
        <v>16/32</v>
      </c>
      <c r="K23" s="82">
        <v>76.096666666666678</v>
      </c>
      <c r="L23" s="83" t="str">
        <f>CONCATENATE(RANK(K23,$K$3:$K$34,0),"/",COUNT($K$3:$K$34))</f>
        <v>24/32</v>
      </c>
      <c r="M23" s="82">
        <v>61.96</v>
      </c>
      <c r="N23" s="83" t="str">
        <f>CONCATENATE(RANK(M23,$M$3:$M$34,0),"/",COUNT($M$3:$M$34))</f>
        <v>27/32</v>
      </c>
      <c r="O23" s="82">
        <f>G23*0.2+I23*0.75+K23*0.05</f>
        <v>82.268166666666673</v>
      </c>
      <c r="P23" s="83" t="str">
        <f>CONCATENATE(RANK(O23,$O$3:$O$34,0),"/",COUNT($O$3:$O$34))</f>
        <v>20/32</v>
      </c>
      <c r="Q23" s="82">
        <f>I23*0.5+M23*0.5</f>
        <v>72.146666666666661</v>
      </c>
      <c r="R23" s="83" t="str">
        <f>CONCATENATE(RANK(Q23,$Q$3:$Q$34,0),"/",COUNT($Q$3:$Q$34))</f>
        <v>20/32</v>
      </c>
      <c r="S23" s="82">
        <f>O23*0.5+Q23*0.5</f>
        <v>77.20741666666666</v>
      </c>
      <c r="T23" s="83" t="str">
        <f>CONCATENATE(RANK(S23,$S$3:$S$34,0),"/",COUNT($S$3:$S$34))</f>
        <v>21/32</v>
      </c>
      <c r="U23" s="86" t="s">
        <v>220</v>
      </c>
    </row>
    <row r="24" spans="1:21" ht="15">
      <c r="A24" s="2">
        <v>9</v>
      </c>
      <c r="B24" s="1" t="s">
        <v>18</v>
      </c>
      <c r="C24" s="81" t="s">
        <v>19</v>
      </c>
      <c r="D24" s="2" t="s">
        <v>82</v>
      </c>
      <c r="E24" s="2" t="s">
        <v>86</v>
      </c>
      <c r="F24" s="2" t="s">
        <v>84</v>
      </c>
      <c r="G24" s="82">
        <v>83.533333333333331</v>
      </c>
      <c r="H24" s="83" t="str">
        <f>CONCATENATE(RANK(G24,$G$3:$G$34,0),"/",COUNT($G$3:$G$34))</f>
        <v>25/32</v>
      </c>
      <c r="I24" s="82">
        <v>80.533333333333346</v>
      </c>
      <c r="J24" s="83" t="str">
        <f>CONCATENATE(RANK(I24,$I$3:$I$34,0),"/",COUNT($I$3:$I$34))</f>
        <v>22/32</v>
      </c>
      <c r="K24" s="82">
        <v>89.726666666666674</v>
      </c>
      <c r="L24" s="83" t="str">
        <f>CONCATENATE(RANK(K24,$K$3:$K$34,0),"/",COUNT($K$3:$K$34))</f>
        <v>2/32</v>
      </c>
      <c r="M24" s="82">
        <v>63.01</v>
      </c>
      <c r="N24" s="83" t="str">
        <f>CONCATENATE(RANK(M24,$M$3:$M$34,0),"/",COUNT($M$3:$M$34))</f>
        <v>19/32</v>
      </c>
      <c r="O24" s="82">
        <f>G24*0.2+I24*0.75+K24*0.05</f>
        <v>81.593000000000004</v>
      </c>
      <c r="P24" s="83" t="str">
        <f>CONCATENATE(RANK(O24,$O$3:$O$34,0),"/",COUNT($O$3:$O$34))</f>
        <v>22/32</v>
      </c>
      <c r="Q24" s="82">
        <f>I24*0.5+M24*0.5</f>
        <v>71.771666666666675</v>
      </c>
      <c r="R24" s="83" t="str">
        <f>CONCATENATE(RANK(Q24,$Q$3:$Q$34,0),"/",COUNT($Q$3:$Q$34))</f>
        <v>23/32</v>
      </c>
      <c r="S24" s="82">
        <f>O24*0.5+Q24*0.5</f>
        <v>76.682333333333332</v>
      </c>
      <c r="T24" s="83" t="str">
        <f>CONCATENATE(RANK(S24,$S$3:$S$34,0),"/",COUNT($S$3:$S$34))</f>
        <v>22/32</v>
      </c>
      <c r="U24" s="86" t="s">
        <v>169</v>
      </c>
    </row>
    <row r="25" spans="1:21" ht="15">
      <c r="A25" s="2">
        <v>14</v>
      </c>
      <c r="B25" s="1" t="s">
        <v>28</v>
      </c>
      <c r="C25" s="81" t="s">
        <v>29</v>
      </c>
      <c r="D25" s="2" t="s">
        <v>82</v>
      </c>
      <c r="E25" s="2" t="s">
        <v>86</v>
      </c>
      <c r="F25" s="2" t="s">
        <v>84</v>
      </c>
      <c r="G25" s="82">
        <v>84.63333333333334</v>
      </c>
      <c r="H25" s="83" t="str">
        <f>CONCATENATE(RANK(G25,$G$3:$G$34,0),"/",COUNT($G$3:$G$34))</f>
        <v>22/32</v>
      </c>
      <c r="I25" s="82">
        <v>80.233333333333334</v>
      </c>
      <c r="J25" s="83" t="str">
        <f>CONCATENATE(RANK(I25,$I$3:$I$34,0),"/",COUNT($I$3:$I$34))</f>
        <v>23/32</v>
      </c>
      <c r="K25" s="82">
        <v>81.813333333333347</v>
      </c>
      <c r="L25" s="83" t="str">
        <f>CONCATENATE(RANK(K25,$K$3:$K$34,0),"/",COUNT($K$3:$K$34))</f>
        <v>11/32</v>
      </c>
      <c r="M25" s="82">
        <v>63.386666666666656</v>
      </c>
      <c r="N25" s="83" t="str">
        <f>CONCATENATE(RANK(M25,$M$3:$M$34,0),"/",COUNT($M$3:$M$34))</f>
        <v>17/32</v>
      </c>
      <c r="O25" s="82">
        <f>G25*0.2+I25*0.75+K25*0.05</f>
        <v>81.192333333333323</v>
      </c>
      <c r="P25" s="83" t="str">
        <f>CONCATENATE(RANK(O25,$O$3:$O$34,0),"/",COUNT($O$3:$O$34))</f>
        <v>24/32</v>
      </c>
      <c r="Q25" s="82">
        <f>I25*0.5+M25*0.5</f>
        <v>71.81</v>
      </c>
      <c r="R25" s="83" t="str">
        <f>CONCATENATE(RANK(Q25,$Q$3:$Q$34,0),"/",COUNT($Q$3:$Q$34))</f>
        <v>22/32</v>
      </c>
      <c r="S25" s="82">
        <f>O25*0.5+Q25*0.5</f>
        <v>76.501166666666663</v>
      </c>
      <c r="T25" s="83" t="str">
        <f>CONCATENATE(RANK(S25,$S$3:$S$34,0),"/",COUNT($S$3:$S$34))</f>
        <v>23/32</v>
      </c>
      <c r="U25" s="86" t="s">
        <v>169</v>
      </c>
    </row>
    <row r="26" spans="1:21" ht="15">
      <c r="A26" s="2">
        <v>22</v>
      </c>
      <c r="B26" s="1" t="s">
        <v>44</v>
      </c>
      <c r="C26" s="81" t="s">
        <v>45</v>
      </c>
      <c r="D26" s="2" t="s">
        <v>83</v>
      </c>
      <c r="E26" s="2" t="s">
        <v>86</v>
      </c>
      <c r="F26" s="2" t="s">
        <v>84</v>
      </c>
      <c r="G26" s="82">
        <v>80.7</v>
      </c>
      <c r="H26" s="83" t="str">
        <f>CONCATENATE(RANK(G26,$G$3:$G$34,0),"/",COUNT($G$3:$G$34))</f>
        <v>30/32</v>
      </c>
      <c r="I26" s="82">
        <v>81.233333333333334</v>
      </c>
      <c r="J26" s="83" t="str">
        <f>CONCATENATE(RANK(I26,$I$3:$I$34,0),"/",COUNT($I$3:$I$34))</f>
        <v>19/32</v>
      </c>
      <c r="K26" s="82">
        <v>80.77000000000001</v>
      </c>
      <c r="L26" s="83" t="str">
        <f>CONCATENATE(RANK(K26,$K$3:$K$34,0),"/",COUNT($K$3:$K$34))</f>
        <v>14/32</v>
      </c>
      <c r="M26" s="82">
        <v>62.16</v>
      </c>
      <c r="N26" s="83" t="str">
        <f>CONCATENATE(RANK(M26,$M$3:$M$34,0),"/",COUNT($M$3:$M$34))</f>
        <v>25/32</v>
      </c>
      <c r="O26" s="82">
        <f>G26*0.2+I26*0.75+K26*0.05</f>
        <v>81.103499999999997</v>
      </c>
      <c r="P26" s="83" t="str">
        <f>CONCATENATE(RANK(O26,$O$3:$O$34,0),"/",COUNT($O$3:$O$34))</f>
        <v>26/32</v>
      </c>
      <c r="Q26" s="82">
        <f>I26*0.5+M26*0.5</f>
        <v>71.696666666666658</v>
      </c>
      <c r="R26" s="83" t="str">
        <f>CONCATENATE(RANK(Q26,$Q$3:$Q$34,0),"/",COUNT($Q$3:$Q$34))</f>
        <v>24/32</v>
      </c>
      <c r="S26" s="82">
        <f>O26*0.5+Q26*0.5</f>
        <v>76.400083333333328</v>
      </c>
      <c r="T26" s="83" t="str">
        <f>CONCATENATE(RANK(S26,$S$3:$S$34,0),"/",COUNT($S$3:$S$34))</f>
        <v>24/32</v>
      </c>
      <c r="U26" s="86" t="s">
        <v>216</v>
      </c>
    </row>
    <row r="27" spans="1:21" ht="15">
      <c r="A27" s="2">
        <v>1</v>
      </c>
      <c r="B27" s="1" t="s">
        <v>2</v>
      </c>
      <c r="C27" s="81" t="s">
        <v>3</v>
      </c>
      <c r="D27" s="2" t="s">
        <v>82</v>
      </c>
      <c r="E27" s="2" t="s">
        <v>86</v>
      </c>
      <c r="F27" s="2" t="s">
        <v>85</v>
      </c>
      <c r="G27" s="82">
        <v>81.866666666666674</v>
      </c>
      <c r="H27" s="83" t="str">
        <f>CONCATENATE(RANK(G27,$G$3:$G$34,0),"/",COUNT($G$3:$G$34))</f>
        <v>29/32</v>
      </c>
      <c r="I27" s="82">
        <v>81.466666666666669</v>
      </c>
      <c r="J27" s="83" t="str">
        <f>CONCATENATE(RANK(G27,$G$3:$G$34,0),"/",COUNT($G$3:$G$34))</f>
        <v>29/32</v>
      </c>
      <c r="K27" s="82">
        <v>73.286666666666676</v>
      </c>
      <c r="L27" s="83" t="str">
        <f>CONCATENATE(RANK(K27,$K$3:$K$34,0),"/",COUNT($K$3:$K$34))</f>
        <v>27/32</v>
      </c>
      <c r="M27" s="82">
        <v>61.620000000000005</v>
      </c>
      <c r="N27" s="83" t="str">
        <f>CONCATENATE(RANK(M27,$M$3:$M$34,0),"/",COUNT($M$3:$M$34))</f>
        <v>28/32</v>
      </c>
      <c r="O27" s="82">
        <f>G27*0.2+I27*0.75+K27*0.05</f>
        <v>81.137666666666661</v>
      </c>
      <c r="P27" s="83" t="str">
        <f>CONCATENATE(RANK(O27,$O$3:$O$34,0),"/",COUNT($O$3:$O$34))</f>
        <v>25/32</v>
      </c>
      <c r="Q27" s="82">
        <f>I27*0.5+M27*0.5</f>
        <v>71.543333333333337</v>
      </c>
      <c r="R27" s="83" t="str">
        <f>CONCATENATE(RANK(Q27,$Q$3:$Q$34,0),"/",COUNT($Q$3:$Q$34))</f>
        <v>25/32</v>
      </c>
      <c r="S27" s="82">
        <f>O27*0.5+Q27*0.5</f>
        <v>76.340499999999992</v>
      </c>
      <c r="T27" s="83" t="str">
        <f>CONCATENATE(RANK(S27,$S$3:$S$34,0),"/",COUNT($S$3:$S$34))</f>
        <v>25/32</v>
      </c>
      <c r="U27" s="86" t="s">
        <v>204</v>
      </c>
    </row>
    <row r="28" spans="1:21" ht="15">
      <c r="A28" s="2">
        <v>25</v>
      </c>
      <c r="B28" s="1" t="s">
        <v>50</v>
      </c>
      <c r="C28" s="81" t="s">
        <v>51</v>
      </c>
      <c r="D28" s="2" t="s">
        <v>83</v>
      </c>
      <c r="E28" s="2" t="s">
        <v>86</v>
      </c>
      <c r="F28" s="2" t="s">
        <v>84</v>
      </c>
      <c r="G28" s="82">
        <v>91.533333333333346</v>
      </c>
      <c r="H28" s="83" t="str">
        <f>CONCATENATE(RANK(G28,$G$3:$G$34,0),"/",COUNT($G$3:$G$34))</f>
        <v>16/32</v>
      </c>
      <c r="I28" s="82">
        <v>78.600000000000009</v>
      </c>
      <c r="J28" s="83" t="str">
        <f>CONCATENATE(RANK(I28,$I$3:$I$34,0),"/",COUNT($I$3:$I$34))</f>
        <v>28/32</v>
      </c>
      <c r="K28" s="82">
        <v>86.303333333333327</v>
      </c>
      <c r="L28" s="83" t="str">
        <f>CONCATENATE(RANK(K28,$K$3:$K$34,0),"/",COUNT($K$3:$K$34))</f>
        <v>3/32</v>
      </c>
      <c r="M28" s="82">
        <v>62.696666666666665</v>
      </c>
      <c r="N28" s="83" t="str">
        <f>CONCATENATE(RANK(M28,$M$3:$M$34,0),"/",COUNT($M$3:$M$34))</f>
        <v>21/32</v>
      </c>
      <c r="O28" s="82">
        <f>G28*0.2+I28*0.75+K28*0.05</f>
        <v>81.571833333333345</v>
      </c>
      <c r="P28" s="83" t="str">
        <f>CONCATENATE(RANK(O28,$O$3:$O$34,0),"/",COUNT($O$3:$O$34))</f>
        <v>23/32</v>
      </c>
      <c r="Q28" s="82">
        <f>I28*0.5+M28*0.5</f>
        <v>70.648333333333341</v>
      </c>
      <c r="R28" s="83" t="str">
        <f>CONCATENATE(RANK(Q28,$Q$3:$Q$34,0),"/",COUNT($Q$3:$Q$34))</f>
        <v>27/32</v>
      </c>
      <c r="S28" s="82">
        <f>O28*0.5+Q28*0.5</f>
        <v>76.110083333333336</v>
      </c>
      <c r="T28" s="83" t="str">
        <f>CONCATENATE(RANK(S28,$S$3:$S$34,0),"/",COUNT($S$3:$S$34))</f>
        <v>26/32</v>
      </c>
      <c r="U28" s="86" t="s">
        <v>169</v>
      </c>
    </row>
    <row r="29" spans="1:21" ht="33.75" customHeight="1">
      <c r="A29" s="2">
        <v>24</v>
      </c>
      <c r="B29" s="1" t="s">
        <v>48</v>
      </c>
      <c r="C29" s="81" t="s">
        <v>49</v>
      </c>
      <c r="D29" s="2" t="s">
        <v>83</v>
      </c>
      <c r="E29" s="2" t="s">
        <v>86</v>
      </c>
      <c r="F29" s="2" t="s">
        <v>84</v>
      </c>
      <c r="G29" s="82">
        <v>88.433333333333323</v>
      </c>
      <c r="H29" s="83" t="str">
        <f>CONCATENATE(RANK(G29,$G$3:$G$34,0),"/",COUNT($G$3:$G$34))</f>
        <v>18/32</v>
      </c>
      <c r="I29" s="82">
        <v>77.999999999999986</v>
      </c>
      <c r="J29" s="83" t="str">
        <f>CONCATENATE(RANK(I29,$I$3:$I$34,0),"/",COUNT($I$3:$I$34))</f>
        <v>29/32</v>
      </c>
      <c r="K29" s="82">
        <v>76.709999999999994</v>
      </c>
      <c r="L29" s="83" t="str">
        <f>CONCATENATE(RANK(K29,$K$3:$K$34,0),"/",COUNT($K$3:$K$34))</f>
        <v>23/32</v>
      </c>
      <c r="M29" s="82">
        <v>64.48833333333333</v>
      </c>
      <c r="N29" s="83" t="str">
        <f>CONCATENATE(RANK(M29,$M$3:$M$34,0),"/",COUNT($M$3:$M$34))</f>
        <v>10/32</v>
      </c>
      <c r="O29" s="82">
        <f>G29*0.2+I29*0.75+K29*0.05</f>
        <v>80.022166666666649</v>
      </c>
      <c r="P29" s="83" t="str">
        <f>CONCATENATE(RANK(O29,$O$3:$O$34,0),"/",COUNT($O$3:$O$34))</f>
        <v>28/32</v>
      </c>
      <c r="Q29" s="82">
        <f>I29*0.5+M29*0.5</f>
        <v>71.244166666666658</v>
      </c>
      <c r="R29" s="83" t="str">
        <f>CONCATENATE(RANK(Q29,$Q$3:$Q$34,0),"/",COUNT($Q$3:$Q$34))</f>
        <v>26/32</v>
      </c>
      <c r="S29" s="82">
        <f>O29*0.5+Q29*0.5</f>
        <v>75.633166666666654</v>
      </c>
      <c r="T29" s="83" t="str">
        <f>CONCATENATE(RANK(S29,$S$3:$S$34,0),"/",COUNT($S$3:$S$34))</f>
        <v>27/32</v>
      </c>
      <c r="U29" s="86" t="s">
        <v>218</v>
      </c>
    </row>
    <row r="30" spans="1:21" ht="15">
      <c r="A30" s="2">
        <v>7</v>
      </c>
      <c r="B30" s="1" t="s">
        <v>14</v>
      </c>
      <c r="C30" s="81" t="s">
        <v>15</v>
      </c>
      <c r="D30" s="2" t="s">
        <v>82</v>
      </c>
      <c r="E30" s="2" t="s">
        <v>86</v>
      </c>
      <c r="F30" s="2" t="s">
        <v>84</v>
      </c>
      <c r="G30" s="82">
        <v>83.166666666666671</v>
      </c>
      <c r="H30" s="83" t="str">
        <f>CONCATENATE(RANK(G30,$G$3:$G$34,0),"/",COUNT($G$3:$G$34))</f>
        <v>26/32</v>
      </c>
      <c r="I30" s="82">
        <v>79.3</v>
      </c>
      <c r="J30" s="83" t="str">
        <f>CONCATENATE(RANK(I30,$I$3:$I$34,0),"/",COUNT($I$3:$I$34))</f>
        <v>27/32</v>
      </c>
      <c r="K30" s="82">
        <v>79.526666666666657</v>
      </c>
      <c r="L30" s="83" t="str">
        <f>CONCATENATE(RANK(K30,$K$3:$K$34,0),"/",COUNT($K$3:$K$34))</f>
        <v>18/32</v>
      </c>
      <c r="M30" s="82">
        <v>61.51</v>
      </c>
      <c r="N30" s="83" t="str">
        <f>CONCATENATE(RANK(M30,$M$3:$M$34,0),"/",COUNT($M$3:$M$34))</f>
        <v>29/32</v>
      </c>
      <c r="O30" s="82">
        <f>G30*0.2+I30*0.75+K30*0.05</f>
        <v>80.084666666666664</v>
      </c>
      <c r="P30" s="83" t="str">
        <f>CONCATENATE(RANK(O30,$O$3:$O$34,0),"/",COUNT($O$3:$O$34))</f>
        <v>27/32</v>
      </c>
      <c r="Q30" s="82">
        <f>I30*0.5+M30*0.5</f>
        <v>70.405000000000001</v>
      </c>
      <c r="R30" s="83" t="str">
        <f>CONCATENATE(RANK(Q30,$Q$3:$Q$34,0),"/",COUNT($Q$3:$Q$34))</f>
        <v>29/32</v>
      </c>
      <c r="S30" s="82">
        <f>O30*0.5+Q30*0.5</f>
        <v>75.244833333333332</v>
      </c>
      <c r="T30" s="83" t="str">
        <f>CONCATENATE(RANK(S30,$S$3:$S$34,0),"/",COUNT($S$3:$S$34))</f>
        <v>28/32</v>
      </c>
      <c r="U30" s="86" t="s">
        <v>169</v>
      </c>
    </row>
    <row r="31" spans="1:21" ht="15">
      <c r="A31" s="2">
        <v>21</v>
      </c>
      <c r="B31" s="1" t="s">
        <v>42</v>
      </c>
      <c r="C31" s="81" t="s">
        <v>43</v>
      </c>
      <c r="D31" s="2" t="s">
        <v>83</v>
      </c>
      <c r="E31" s="2" t="s">
        <v>86</v>
      </c>
      <c r="F31" s="2" t="s">
        <v>84</v>
      </c>
      <c r="G31" s="82">
        <v>78.066666666666663</v>
      </c>
      <c r="H31" s="83" t="str">
        <f>CONCATENATE(RANK(G31,$G$3:$G$34,0),"/",COUNT($G$3:$G$34))</f>
        <v>31/32</v>
      </c>
      <c r="I31" s="82">
        <v>79.8</v>
      </c>
      <c r="J31" s="83" t="str">
        <f>CONCATENATE(RANK(I31,$I$3:$I$34,0),"/",COUNT($I$3:$I$34))</f>
        <v>24/32</v>
      </c>
      <c r="K31" s="82">
        <v>74.376666666666665</v>
      </c>
      <c r="L31" s="83" t="str">
        <f>CONCATENATE(RANK(K31,$K$3:$K$34,0),"/",COUNT($K$3:$K$34))</f>
        <v>25/32</v>
      </c>
      <c r="M31" s="82">
        <v>61.300000000000004</v>
      </c>
      <c r="N31" s="83" t="str">
        <f>CONCATENATE(RANK(M31,$M$3:$M$34,0),"/",COUNT($M$3:$M$34))</f>
        <v>30/32</v>
      </c>
      <c r="O31" s="82">
        <f>G31*0.2+I31*0.75+K31*0.05</f>
        <v>79.18216666666666</v>
      </c>
      <c r="P31" s="83" t="str">
        <f>CONCATENATE(RANK(O31,$O$3:$O$34,0),"/",COUNT($O$3:$O$34))</f>
        <v>29/32</v>
      </c>
      <c r="Q31" s="82">
        <f>I31*0.5+M31*0.5</f>
        <v>70.55</v>
      </c>
      <c r="R31" s="83" t="str">
        <f>CONCATENATE(RANK(Q31,$Q$3:$Q$34,0),"/",COUNT($Q$3:$Q$34))</f>
        <v>28/32</v>
      </c>
      <c r="S31" s="82">
        <f>O31*0.5+Q31*0.5</f>
        <v>74.866083333333336</v>
      </c>
      <c r="T31" s="83" t="str">
        <f>CONCATENATE(RANK(S31,$S$3:$S$34,0),"/",COUNT($S$3:$S$34))</f>
        <v>29/32</v>
      </c>
      <c r="U31" s="86" t="s">
        <v>169</v>
      </c>
    </row>
    <row r="32" spans="1:21" ht="15">
      <c r="A32" s="2">
        <v>4</v>
      </c>
      <c r="B32" s="1" t="s">
        <v>8</v>
      </c>
      <c r="C32" s="81" t="s">
        <v>9</v>
      </c>
      <c r="D32" s="2" t="s">
        <v>82</v>
      </c>
      <c r="E32" s="2" t="s">
        <v>86</v>
      </c>
      <c r="F32" s="2" t="s">
        <v>84</v>
      </c>
      <c r="G32" s="82">
        <v>82.566666666666663</v>
      </c>
      <c r="H32" s="83" t="str">
        <f>CONCATENATE(RANK(G32,$G$3:$G$34,0),"/",COUNT($G$3:$G$34))</f>
        <v>27/32</v>
      </c>
      <c r="I32" s="82">
        <v>74.600000000000009</v>
      </c>
      <c r="J32" s="83" t="str">
        <f>CONCATENATE(RANK(I32,$I$3:$I$34,0),"/",COUNT($I$3:$I$34))</f>
        <v>31/32</v>
      </c>
      <c r="K32" s="82">
        <v>81.5</v>
      </c>
      <c r="L32" s="83" t="str">
        <f>CONCATENATE(RANK(K32,$K$3:$K$34,0),"/",COUNT($K$3:$K$34))</f>
        <v>12/32</v>
      </c>
      <c r="M32" s="82">
        <v>62.110666666666667</v>
      </c>
      <c r="N32" s="83" t="str">
        <f>CONCATENATE(RANK(M32,$M$3:$M$34,0),"/",COUNT($M$3:$M$34))</f>
        <v>26/32</v>
      </c>
      <c r="O32" s="82">
        <f>G32*0.2+I32*0.75+K32*0.05</f>
        <v>76.538333333333341</v>
      </c>
      <c r="P32" s="83" t="str">
        <f>CONCATENATE(RANK(O32,$O$3:$O$34,0),"/",COUNT($O$3:$O$34))</f>
        <v>31/32</v>
      </c>
      <c r="Q32" s="82">
        <f>I32*0.5+M32*0.5</f>
        <v>68.355333333333334</v>
      </c>
      <c r="R32" s="83" t="str">
        <f>CONCATENATE(RANK(Q32,$Q$3:$Q$34,0),"/",COUNT($Q$3:$Q$34))</f>
        <v>31/32</v>
      </c>
      <c r="S32" s="82">
        <f>O32*0.5+Q32*0.5</f>
        <v>72.446833333333331</v>
      </c>
      <c r="T32" s="83" t="str">
        <f>CONCATENATE(RANK(S32,$S$3:$S$34,0),"/",COUNT($S$3:$S$34))</f>
        <v>30/32</v>
      </c>
      <c r="U32" s="86" t="s">
        <v>169</v>
      </c>
    </row>
    <row r="33" spans="1:21" ht="15">
      <c r="A33" s="2">
        <v>26</v>
      </c>
      <c r="B33" s="1" t="s">
        <v>52</v>
      </c>
      <c r="C33" s="81" t="s">
        <v>53</v>
      </c>
      <c r="D33" s="2" t="s">
        <v>83</v>
      </c>
      <c r="E33" s="2" t="s">
        <v>86</v>
      </c>
      <c r="F33" s="2" t="s">
        <v>84</v>
      </c>
      <c r="G33" s="82">
        <v>88.533333333333346</v>
      </c>
      <c r="H33" s="83" t="str">
        <f>CONCATENATE(RANK(G33,$G$3:$G$34,0),"/",COUNT($G$3:$G$34))</f>
        <v>17/32</v>
      </c>
      <c r="I33" s="82">
        <v>74.166666666666657</v>
      </c>
      <c r="J33" s="83" t="str">
        <f>CONCATENATE(RANK(I33,$I$3:$I$34,0),"/",COUNT($I$3:$I$34))</f>
        <v>32/32</v>
      </c>
      <c r="K33" s="82">
        <v>74.080000000000013</v>
      </c>
      <c r="L33" s="83" t="str">
        <f>CONCATENATE(RANK(K33,$K$3:$K$34,0),"/",COUNT($K$3:$K$34))</f>
        <v>26/32</v>
      </c>
      <c r="M33" s="82">
        <v>61.01</v>
      </c>
      <c r="N33" s="83" t="str">
        <f>CONCATENATE(RANK(M33,$M$3:$M$34,0),"/",COUNT($M$3:$M$34))</f>
        <v>31/32</v>
      </c>
      <c r="O33" s="82">
        <f>G33*0.2+I33*0.75+K33*0.05</f>
        <v>77.035666666666657</v>
      </c>
      <c r="P33" s="83" t="str">
        <f>CONCATENATE(RANK(O33,$O$3:$O$34,0),"/",COUNT($O$3:$O$34))</f>
        <v>30/32</v>
      </c>
      <c r="Q33" s="82">
        <f>I33*0.5+M33*0.5</f>
        <v>67.588333333333324</v>
      </c>
      <c r="R33" s="83" t="str">
        <f>CONCATENATE(RANK(Q33,$Q$3:$Q$34,0),"/",COUNT($Q$3:$Q$34))</f>
        <v>32/32</v>
      </c>
      <c r="S33" s="82">
        <f>O33*0.5+Q33*0.5</f>
        <v>72.311999999999983</v>
      </c>
      <c r="T33" s="83" t="str">
        <f>CONCATENATE(RANK(S33,$S$3:$S$34,0),"/",COUNT($S$3:$S$34))</f>
        <v>31/32</v>
      </c>
      <c r="U33" s="86" t="s">
        <v>169</v>
      </c>
    </row>
    <row r="34" spans="1:21" ht="15">
      <c r="A34" s="2">
        <v>29</v>
      </c>
      <c r="B34" s="1" t="s">
        <v>58</v>
      </c>
      <c r="C34" s="81" t="s">
        <v>59</v>
      </c>
      <c r="D34" s="2" t="s">
        <v>83</v>
      </c>
      <c r="E34" s="2" t="s">
        <v>86</v>
      </c>
      <c r="F34" s="2" t="s">
        <v>84</v>
      </c>
      <c r="G34" s="82">
        <v>73.833333333333329</v>
      </c>
      <c r="H34" s="83" t="str">
        <f>CONCATENATE(RANK(G34,$G$3:$G$34,0),"/",COUNT($G$3:$G$34))</f>
        <v>32/32</v>
      </c>
      <c r="I34" s="82">
        <v>75.86666666666666</v>
      </c>
      <c r="J34" s="83" t="str">
        <f>CONCATENATE(RANK(I34,$I$3:$I$34,0),"/",COUNT($I$3:$I$34))</f>
        <v>30/32</v>
      </c>
      <c r="K34" s="82">
        <v>61.906666666666673</v>
      </c>
      <c r="L34" s="83" t="str">
        <f>CONCATENATE(RANK(K34,$K$3:$K$34,0),"/",COUNT($K$3:$K$34))</f>
        <v>32/32</v>
      </c>
      <c r="M34" s="82">
        <v>60.96</v>
      </c>
      <c r="N34" s="83" t="str">
        <f>CONCATENATE(RANK(M34,$M$3:$M$34,0),"/",COUNT($M$3:$M$34))</f>
        <v>32/32</v>
      </c>
      <c r="O34" s="82">
        <f>G34*0.2+I34*0.75+K34*0.05</f>
        <v>74.761999999999986</v>
      </c>
      <c r="P34" s="83" t="str">
        <f>CONCATENATE(RANK(O34,$O$3:$O$34,0),"/",COUNT($O$3:$O$34))</f>
        <v>32/32</v>
      </c>
      <c r="Q34" s="82">
        <f>I34*0.5+M34*0.5</f>
        <v>68.413333333333327</v>
      </c>
      <c r="R34" s="83" t="str">
        <f>CONCATENATE(RANK(Q34,$Q$3:$Q$34,0),"/",COUNT($Q$3:$Q$34))</f>
        <v>30/32</v>
      </c>
      <c r="S34" s="82">
        <f>O34*0.5+Q34*0.5</f>
        <v>71.587666666666649</v>
      </c>
      <c r="T34" s="83" t="str">
        <f>CONCATENATE(RANK(S34,$S$3:$S$34,0),"/",COUNT($S$3:$S$34))</f>
        <v>32/32</v>
      </c>
      <c r="U34" s="86" t="s">
        <v>169</v>
      </c>
    </row>
  </sheetData>
  <autoFilter ref="A1:U34" xr:uid="{00000000-0001-0000-0000-000000000000}">
    <sortState xmlns:xlrd2="http://schemas.microsoft.com/office/spreadsheetml/2017/richdata2" ref="A4:U34">
      <sortCondition descending="1" ref="S1:S34"/>
    </sortState>
  </autoFilter>
  <mergeCells count="21">
    <mergeCell ref="A1:A2"/>
    <mergeCell ref="D1:D2"/>
    <mergeCell ref="E1:E2"/>
    <mergeCell ref="J1:J2"/>
    <mergeCell ref="K1:K2"/>
    <mergeCell ref="F1:F2"/>
    <mergeCell ref="G1:G2"/>
    <mergeCell ref="H1:H2"/>
    <mergeCell ref="I1:I2"/>
    <mergeCell ref="B1:B2"/>
    <mergeCell ref="C1:C2"/>
    <mergeCell ref="L1:L2"/>
    <mergeCell ref="M1:M2"/>
    <mergeCell ref="N1:N2"/>
    <mergeCell ref="S1:S2"/>
    <mergeCell ref="T1:T2"/>
    <mergeCell ref="U1:U2"/>
    <mergeCell ref="O1:O2"/>
    <mergeCell ref="Q1:Q2"/>
    <mergeCell ref="R1:R2"/>
    <mergeCell ref="P1:P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855BC-EA03-48DB-BBF4-3AC8A49E2A7B}">
  <dimension ref="A1:AD38"/>
  <sheetViews>
    <sheetView topLeftCell="J16" workbookViewId="0">
      <selection activeCell="M25" sqref="M25"/>
    </sheetView>
  </sheetViews>
  <sheetFormatPr defaultRowHeight="14.25"/>
  <cols>
    <col min="1" max="26" width="9" style="5"/>
    <col min="27" max="27" width="23" style="5" customWidth="1"/>
    <col min="28" max="16384" width="9" style="5"/>
  </cols>
  <sheetData>
    <row r="1" spans="1:30" ht="20.25">
      <c r="A1" s="58" t="s">
        <v>90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</row>
    <row r="2" spans="1:30">
      <c r="A2" s="59" t="s">
        <v>91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6"/>
    </row>
    <row r="3" spans="1:30">
      <c r="A3" s="55" t="s">
        <v>0</v>
      </c>
      <c r="B3" s="55" t="s">
        <v>1</v>
      </c>
      <c r="C3" s="55" t="s">
        <v>92</v>
      </c>
      <c r="D3" s="55" t="s">
        <v>93</v>
      </c>
      <c r="E3" s="55" t="s">
        <v>94</v>
      </c>
      <c r="F3" s="55" t="s">
        <v>95</v>
      </c>
      <c r="G3" s="55"/>
      <c r="H3" s="55"/>
      <c r="I3" s="55"/>
      <c r="J3" s="55"/>
      <c r="K3" s="55" t="s">
        <v>96</v>
      </c>
      <c r="L3" s="55"/>
      <c r="M3" s="55"/>
      <c r="N3" s="60" t="s">
        <v>97</v>
      </c>
      <c r="O3" s="61"/>
      <c r="P3" s="61"/>
      <c r="Q3" s="62"/>
      <c r="R3" s="55" t="s">
        <v>98</v>
      </c>
      <c r="S3" s="55"/>
      <c r="T3" s="55"/>
      <c r="U3" s="56" t="s">
        <v>99</v>
      </c>
      <c r="V3" s="56"/>
      <c r="W3" s="56"/>
      <c r="X3" s="56" t="s">
        <v>100</v>
      </c>
      <c r="Y3" s="56"/>
      <c r="Z3" s="56"/>
      <c r="AA3" s="57" t="s">
        <v>101</v>
      </c>
      <c r="AB3" s="55" t="s">
        <v>102</v>
      </c>
      <c r="AC3" s="55" t="s">
        <v>103</v>
      </c>
      <c r="AD3" s="63" t="s">
        <v>104</v>
      </c>
    </row>
    <row r="4" spans="1:30" ht="36">
      <c r="A4" s="55"/>
      <c r="B4" s="55"/>
      <c r="C4" s="55"/>
      <c r="D4" s="55"/>
      <c r="E4" s="55"/>
      <c r="F4" s="7" t="s">
        <v>105</v>
      </c>
      <c r="G4" s="7" t="s">
        <v>106</v>
      </c>
      <c r="H4" s="7" t="s">
        <v>107</v>
      </c>
      <c r="I4" s="7" t="s">
        <v>108</v>
      </c>
      <c r="J4" s="7" t="s">
        <v>109</v>
      </c>
      <c r="K4" s="7" t="s">
        <v>107</v>
      </c>
      <c r="L4" s="7" t="s">
        <v>108</v>
      </c>
      <c r="M4" s="7" t="s">
        <v>109</v>
      </c>
      <c r="N4" s="7" t="s">
        <v>110</v>
      </c>
      <c r="O4" s="7" t="s">
        <v>111</v>
      </c>
      <c r="P4" s="12" t="s">
        <v>107</v>
      </c>
      <c r="Q4" s="11" t="s">
        <v>109</v>
      </c>
      <c r="R4" s="7" t="s">
        <v>107</v>
      </c>
      <c r="S4" s="7" t="s">
        <v>108</v>
      </c>
      <c r="T4" s="7" t="s">
        <v>109</v>
      </c>
      <c r="U4" s="7" t="s">
        <v>107</v>
      </c>
      <c r="V4" s="7" t="s">
        <v>108</v>
      </c>
      <c r="W4" s="7" t="s">
        <v>109</v>
      </c>
      <c r="X4" s="7" t="s">
        <v>107</v>
      </c>
      <c r="Y4" s="7" t="s">
        <v>108</v>
      </c>
      <c r="Z4" s="7" t="s">
        <v>109</v>
      </c>
      <c r="AA4" s="57"/>
      <c r="AB4" s="55"/>
      <c r="AC4" s="55"/>
      <c r="AD4" s="64"/>
    </row>
    <row r="5" spans="1:30" s="21" customFormat="1" ht="24">
      <c r="A5" s="14" t="s">
        <v>2</v>
      </c>
      <c r="B5" s="15" t="s">
        <v>3</v>
      </c>
      <c r="C5" s="15" t="s">
        <v>112</v>
      </c>
      <c r="D5" s="16" t="s">
        <v>113</v>
      </c>
      <c r="E5" s="7" t="s">
        <v>114</v>
      </c>
      <c r="F5" s="17">
        <v>17.100000000000001</v>
      </c>
      <c r="G5" s="7">
        <v>10</v>
      </c>
      <c r="H5" s="7">
        <f t="shared" ref="H5:H36" si="0">SUM(F5:G5)+60</f>
        <v>87.1</v>
      </c>
      <c r="I5" s="7" t="str">
        <f t="shared" ref="I5:I36" si="1">CONCATENATE(RANK(H5,$H$5:$H$36,0),"/",COUNT($H$5:$H$36))</f>
        <v>25/32</v>
      </c>
      <c r="J5" s="7" t="str">
        <f t="shared" ref="J5:J36" si="2">IF(H5&lt;60,"不合格",IF(AND(H5&gt;=60,H5&lt;80),"合格",IF(AND(H5&gt;=80,H5&lt;90),"良好","优秀")))</f>
        <v>良好</v>
      </c>
      <c r="K5" s="7">
        <v>84</v>
      </c>
      <c r="L5" s="7" t="str">
        <f t="shared" ref="L5:L36" si="3">CONCATENATE(RANK(K5,$K$5:$K$36,0),"/",COUNT($K$5:$K$36))</f>
        <v>9/32</v>
      </c>
      <c r="M5" s="7" t="str">
        <f t="shared" ref="M5:M36" si="4">IF(RANK(K5,$K$5:$K$36,0)&gt;COUNT($K$5:$K$36)*0.9,"合格",IF(RANK(K5,$K$5:$K$36,0)&lt;=COUNT($K$5:$K$36)*0.4,"优秀","良好"))</f>
        <v>优秀</v>
      </c>
      <c r="N5" s="18">
        <v>68.2</v>
      </c>
      <c r="O5" s="7">
        <v>10</v>
      </c>
      <c r="P5" s="8">
        <f t="shared" ref="P5:P36" si="5">N5*0.9+O5</f>
        <v>71.38</v>
      </c>
      <c r="Q5" s="7" t="str">
        <f t="shared" ref="Q5:Q36" si="6">IF(P5&lt;60,"不合格",IF(AND(P5&gt;=60,P5&lt;80),"合格",IF(AND(P5&gt;=80,P5&lt;90),"良好","优秀")))</f>
        <v>合格</v>
      </c>
      <c r="R5" s="9">
        <v>61.68</v>
      </c>
      <c r="S5" s="7" t="str">
        <f t="shared" ref="S5:S36" si="7">CONCATENATE(RANK(R5,$R$5:$R$36,0),"/",COUNT($R$5:$R$36))</f>
        <v>29/32</v>
      </c>
      <c r="T5" s="7" t="str">
        <f t="shared" ref="T5:T36" si="8">IF(RANK(R5,$R$5:$R$36,0)&gt;COUNT($R$5:$R$36)*0.9,"合格",IF(RANK(R5,$R$5:$R$36,0)&lt;=COUNT($R$5:$R$36)*0.4,"优秀","良好"))</f>
        <v>合格</v>
      </c>
      <c r="U5" s="19">
        <f t="shared" ref="U5:U36" si="9">H5*0.2+K5*0.75+P5*0.05</f>
        <v>83.989000000000004</v>
      </c>
      <c r="V5" s="10" t="str">
        <f t="shared" ref="V5:V36" si="10">CONCATENATE(RANK(U5,$U$5:$U$36,0),"/",COUNT($U$5:$U$36))</f>
        <v>12/32</v>
      </c>
      <c r="W5" s="10" t="str">
        <f t="shared" ref="W5:W36" si="11">IF(RANK(U5,$U$5:$U$36,0)&gt;COUNT($U$5,$U$36)*0.9,"合格",IF(RANK(U5,$U$5:$U$36,0)&lt;=COUNT($U$5,$U$36)*0.4,"优秀","良好"))</f>
        <v>合格</v>
      </c>
      <c r="X5" s="19">
        <f t="shared" ref="X5:X36" si="12">K5*0.5+R5*0.5</f>
        <v>72.84</v>
      </c>
      <c r="Y5" s="10" t="str">
        <f t="shared" ref="Y5:Y36" si="13">CONCATENATE(RANK(X5,$X$5:$X$36,0),"/",COUNT($X$5:$X$36))</f>
        <v>13/32</v>
      </c>
      <c r="Z5" s="10" t="str">
        <f t="shared" ref="Z5:Z36" si="14">IF(RANK(X5,$X$5:$X$36,0)&gt;COUNT($X$5:$X$36)*0.9,"合格",IF(RANK(X5,$X$5:$X$36,0)&lt;=COUNT($X$5:$X$36)*0.4,"优秀","良好"))</f>
        <v>良好</v>
      </c>
      <c r="AA5" s="7" t="s">
        <v>115</v>
      </c>
      <c r="AB5" s="7"/>
      <c r="AC5" s="20"/>
      <c r="AD5" s="7"/>
    </row>
    <row r="6" spans="1:30" s="21" customFormat="1" ht="24">
      <c r="A6" s="14" t="s">
        <v>4</v>
      </c>
      <c r="B6" s="15" t="s">
        <v>5</v>
      </c>
      <c r="C6" s="15" t="s">
        <v>112</v>
      </c>
      <c r="D6" s="16" t="s">
        <v>113</v>
      </c>
      <c r="E6" s="7" t="s">
        <v>114</v>
      </c>
      <c r="F6" s="17">
        <v>23</v>
      </c>
      <c r="G6" s="7">
        <v>10</v>
      </c>
      <c r="H6" s="7">
        <f t="shared" si="0"/>
        <v>93</v>
      </c>
      <c r="I6" s="7" t="str">
        <f t="shared" si="1"/>
        <v>7/32</v>
      </c>
      <c r="J6" s="7" t="str">
        <f t="shared" si="2"/>
        <v>优秀</v>
      </c>
      <c r="K6" s="7">
        <v>88.3</v>
      </c>
      <c r="L6" s="7" t="str">
        <f t="shared" si="3"/>
        <v>1/32</v>
      </c>
      <c r="M6" s="7" t="str">
        <f t="shared" si="4"/>
        <v>优秀</v>
      </c>
      <c r="N6" s="18">
        <v>67.599999999999994</v>
      </c>
      <c r="O6" s="7">
        <v>10</v>
      </c>
      <c r="P6" s="7">
        <f t="shared" si="5"/>
        <v>70.84</v>
      </c>
      <c r="Q6" s="13" t="str">
        <f t="shared" si="6"/>
        <v>合格</v>
      </c>
      <c r="R6" s="7">
        <v>63.63</v>
      </c>
      <c r="S6" s="7" t="str">
        <f t="shared" si="7"/>
        <v>7/32</v>
      </c>
      <c r="T6" s="7" t="str">
        <f t="shared" si="8"/>
        <v>优秀</v>
      </c>
      <c r="U6" s="19">
        <f t="shared" si="9"/>
        <v>88.36699999999999</v>
      </c>
      <c r="V6" s="10" t="str">
        <f t="shared" si="10"/>
        <v>1/32</v>
      </c>
      <c r="W6" s="10" t="str">
        <f t="shared" si="11"/>
        <v>良好</v>
      </c>
      <c r="X6" s="19">
        <f t="shared" si="12"/>
        <v>75.965000000000003</v>
      </c>
      <c r="Y6" s="10" t="str">
        <f t="shared" si="13"/>
        <v>1/32</v>
      </c>
      <c r="Z6" s="10" t="str">
        <f t="shared" si="14"/>
        <v>优秀</v>
      </c>
      <c r="AA6" s="7" t="s">
        <v>116</v>
      </c>
      <c r="AB6" s="7"/>
      <c r="AC6" s="20"/>
      <c r="AD6" s="20"/>
    </row>
    <row r="7" spans="1:30" s="21" customFormat="1" ht="24">
      <c r="A7" s="14" t="s">
        <v>6</v>
      </c>
      <c r="B7" s="15" t="s">
        <v>7</v>
      </c>
      <c r="C7" s="15" t="s">
        <v>112</v>
      </c>
      <c r="D7" s="16" t="s">
        <v>113</v>
      </c>
      <c r="E7" s="7" t="s">
        <v>117</v>
      </c>
      <c r="F7" s="17">
        <v>24.9</v>
      </c>
      <c r="G7" s="7">
        <v>10</v>
      </c>
      <c r="H7" s="7">
        <f t="shared" si="0"/>
        <v>94.9</v>
      </c>
      <c r="I7" s="7" t="str">
        <f t="shared" si="1"/>
        <v>3/32</v>
      </c>
      <c r="J7" s="7" t="str">
        <f t="shared" si="2"/>
        <v>优秀</v>
      </c>
      <c r="K7" s="7">
        <v>85.3</v>
      </c>
      <c r="L7" s="7" t="str">
        <f t="shared" si="3"/>
        <v>3/32</v>
      </c>
      <c r="M7" s="7" t="str">
        <f t="shared" si="4"/>
        <v>优秀</v>
      </c>
      <c r="N7" s="18">
        <v>79.400000000000006</v>
      </c>
      <c r="O7" s="7">
        <v>10</v>
      </c>
      <c r="P7" s="7">
        <f t="shared" si="5"/>
        <v>81.460000000000008</v>
      </c>
      <c r="Q7" s="7" t="str">
        <f t="shared" si="6"/>
        <v>良好</v>
      </c>
      <c r="R7" s="7">
        <v>61.98</v>
      </c>
      <c r="S7" s="7" t="str">
        <f t="shared" si="7"/>
        <v>22/32</v>
      </c>
      <c r="T7" s="7" t="str">
        <f t="shared" si="8"/>
        <v>良好</v>
      </c>
      <c r="U7" s="19">
        <f t="shared" si="9"/>
        <v>87.027999999999992</v>
      </c>
      <c r="V7" s="10" t="str">
        <f t="shared" si="10"/>
        <v>2/32</v>
      </c>
      <c r="W7" s="10" t="str">
        <f t="shared" si="11"/>
        <v>合格</v>
      </c>
      <c r="X7" s="19">
        <f t="shared" si="12"/>
        <v>73.64</v>
      </c>
      <c r="Y7" s="10" t="str">
        <f t="shared" si="13"/>
        <v>5/32</v>
      </c>
      <c r="Z7" s="10" t="str">
        <f t="shared" si="14"/>
        <v>优秀</v>
      </c>
      <c r="AA7" s="7" t="s">
        <v>118</v>
      </c>
      <c r="AB7" s="7" t="s">
        <v>119</v>
      </c>
      <c r="AC7" s="20"/>
      <c r="AD7" s="20"/>
    </row>
    <row r="8" spans="1:30" s="21" customFormat="1" ht="24">
      <c r="A8" s="14" t="s">
        <v>8</v>
      </c>
      <c r="B8" s="15" t="s">
        <v>9</v>
      </c>
      <c r="C8" s="15" t="s">
        <v>112</v>
      </c>
      <c r="D8" s="16" t="s">
        <v>113</v>
      </c>
      <c r="E8" s="7" t="s">
        <v>114</v>
      </c>
      <c r="F8" s="17">
        <v>18.3</v>
      </c>
      <c r="G8" s="7">
        <v>10</v>
      </c>
      <c r="H8" s="7">
        <f t="shared" si="0"/>
        <v>88.3</v>
      </c>
      <c r="I8" s="7" t="str">
        <f t="shared" si="1"/>
        <v>18/32</v>
      </c>
      <c r="J8" s="7" t="str">
        <f t="shared" si="2"/>
        <v>良好</v>
      </c>
      <c r="K8" s="7">
        <v>74.900000000000006</v>
      </c>
      <c r="L8" s="7" t="str">
        <f t="shared" si="3"/>
        <v>30/32</v>
      </c>
      <c r="M8" s="7" t="str">
        <f t="shared" si="4"/>
        <v>合格</v>
      </c>
      <c r="N8" s="18">
        <v>77.8</v>
      </c>
      <c r="O8" s="7">
        <v>10</v>
      </c>
      <c r="P8" s="7">
        <f t="shared" si="5"/>
        <v>80.02</v>
      </c>
      <c r="Q8" s="7" t="str">
        <f t="shared" si="6"/>
        <v>良好</v>
      </c>
      <c r="R8" s="7">
        <v>61.951999999999998</v>
      </c>
      <c r="S8" s="7" t="str">
        <f t="shared" si="7"/>
        <v>24/32</v>
      </c>
      <c r="T8" s="7" t="str">
        <f t="shared" si="8"/>
        <v>良好</v>
      </c>
      <c r="U8" s="19">
        <f t="shared" si="9"/>
        <v>77.836000000000013</v>
      </c>
      <c r="V8" s="10" t="str">
        <f t="shared" si="10"/>
        <v>29/32</v>
      </c>
      <c r="W8" s="10" t="str">
        <f t="shared" si="11"/>
        <v>合格</v>
      </c>
      <c r="X8" s="19">
        <f t="shared" si="12"/>
        <v>68.426000000000002</v>
      </c>
      <c r="Y8" s="10" t="str">
        <f t="shared" si="13"/>
        <v>30/32</v>
      </c>
      <c r="Z8" s="10" t="str">
        <f t="shared" si="14"/>
        <v>合格</v>
      </c>
      <c r="AA8" s="7"/>
      <c r="AB8" s="7"/>
      <c r="AC8" s="20"/>
      <c r="AD8" s="20"/>
    </row>
    <row r="9" spans="1:30" s="21" customFormat="1" ht="24">
      <c r="A9" s="14" t="s">
        <v>10</v>
      </c>
      <c r="B9" s="15" t="s">
        <v>11</v>
      </c>
      <c r="C9" s="15" t="s">
        <v>112</v>
      </c>
      <c r="D9" s="16" t="s">
        <v>113</v>
      </c>
      <c r="E9" s="7" t="s">
        <v>114</v>
      </c>
      <c r="F9" s="17">
        <v>21.3</v>
      </c>
      <c r="G9" s="7">
        <v>10</v>
      </c>
      <c r="H9" s="7">
        <f t="shared" si="0"/>
        <v>91.3</v>
      </c>
      <c r="I9" s="7" t="str">
        <f t="shared" si="1"/>
        <v>9/32</v>
      </c>
      <c r="J9" s="7" t="str">
        <f t="shared" si="2"/>
        <v>优秀</v>
      </c>
      <c r="K9" s="7">
        <v>81.2</v>
      </c>
      <c r="L9" s="7" t="str">
        <f t="shared" si="3"/>
        <v>18/32</v>
      </c>
      <c r="M9" s="7" t="str">
        <f t="shared" si="4"/>
        <v>良好</v>
      </c>
      <c r="N9" s="18">
        <v>76.3</v>
      </c>
      <c r="O9" s="7">
        <v>10</v>
      </c>
      <c r="P9" s="7">
        <f t="shared" si="5"/>
        <v>78.67</v>
      </c>
      <c r="Q9" s="7" t="str">
        <f t="shared" si="6"/>
        <v>合格</v>
      </c>
      <c r="R9" s="7">
        <v>62.25</v>
      </c>
      <c r="S9" s="7" t="str">
        <f t="shared" si="7"/>
        <v>18/32</v>
      </c>
      <c r="T9" s="7" t="str">
        <f t="shared" si="8"/>
        <v>良好</v>
      </c>
      <c r="U9" s="19">
        <f t="shared" si="9"/>
        <v>83.093500000000006</v>
      </c>
      <c r="V9" s="10" t="str">
        <f t="shared" si="10"/>
        <v>17/32</v>
      </c>
      <c r="W9" s="10" t="str">
        <f t="shared" si="11"/>
        <v>合格</v>
      </c>
      <c r="X9" s="19">
        <f t="shared" si="12"/>
        <v>71.724999999999994</v>
      </c>
      <c r="Y9" s="10" t="str">
        <f t="shared" si="13"/>
        <v>20/32</v>
      </c>
      <c r="Z9" s="10" t="str">
        <f t="shared" si="14"/>
        <v>良好</v>
      </c>
      <c r="AA9" s="7"/>
      <c r="AB9" s="7"/>
      <c r="AC9" s="20"/>
      <c r="AD9" s="20"/>
    </row>
    <row r="10" spans="1:30" s="21" customFormat="1" ht="24">
      <c r="A10" s="14" t="s">
        <v>12</v>
      </c>
      <c r="B10" s="15" t="s">
        <v>13</v>
      </c>
      <c r="C10" s="15" t="s">
        <v>112</v>
      </c>
      <c r="D10" s="16" t="s">
        <v>113</v>
      </c>
      <c r="E10" s="7" t="s">
        <v>117</v>
      </c>
      <c r="F10" s="17">
        <v>18.7</v>
      </c>
      <c r="G10" s="7">
        <v>10</v>
      </c>
      <c r="H10" s="7">
        <f t="shared" si="0"/>
        <v>88.7</v>
      </c>
      <c r="I10" s="7" t="str">
        <f t="shared" si="1"/>
        <v>12/32</v>
      </c>
      <c r="J10" s="7" t="str">
        <f t="shared" si="2"/>
        <v>良好</v>
      </c>
      <c r="K10" s="7">
        <v>84.5</v>
      </c>
      <c r="L10" s="7" t="str">
        <f t="shared" si="3"/>
        <v>7/32</v>
      </c>
      <c r="M10" s="7" t="str">
        <f t="shared" si="4"/>
        <v>优秀</v>
      </c>
      <c r="N10" s="18">
        <v>78.8</v>
      </c>
      <c r="O10" s="7">
        <v>10</v>
      </c>
      <c r="P10" s="7">
        <f t="shared" si="5"/>
        <v>80.92</v>
      </c>
      <c r="Q10" s="7" t="str">
        <f t="shared" si="6"/>
        <v>良好</v>
      </c>
      <c r="R10" s="7">
        <v>62.55</v>
      </c>
      <c r="S10" s="7" t="str">
        <f t="shared" si="7"/>
        <v>15/32</v>
      </c>
      <c r="T10" s="7" t="str">
        <f t="shared" si="8"/>
        <v>良好</v>
      </c>
      <c r="U10" s="19">
        <f t="shared" si="9"/>
        <v>85.161000000000016</v>
      </c>
      <c r="V10" s="10" t="str">
        <f t="shared" si="10"/>
        <v>4/32</v>
      </c>
      <c r="W10" s="10" t="str">
        <f t="shared" si="11"/>
        <v>合格</v>
      </c>
      <c r="X10" s="19">
        <f t="shared" si="12"/>
        <v>73.525000000000006</v>
      </c>
      <c r="Y10" s="10" t="str">
        <f t="shared" si="13"/>
        <v>7/32</v>
      </c>
      <c r="Z10" s="10" t="str">
        <f t="shared" si="14"/>
        <v>优秀</v>
      </c>
      <c r="AA10" s="7" t="s">
        <v>115</v>
      </c>
      <c r="AB10" s="7" t="s">
        <v>119</v>
      </c>
      <c r="AC10" s="20"/>
      <c r="AD10" s="20"/>
    </row>
    <row r="11" spans="1:30" s="21" customFormat="1" ht="24">
      <c r="A11" s="14" t="s">
        <v>14</v>
      </c>
      <c r="B11" s="15" t="s">
        <v>15</v>
      </c>
      <c r="C11" s="15" t="s">
        <v>112</v>
      </c>
      <c r="D11" s="16" t="s">
        <v>113</v>
      </c>
      <c r="E11" s="7" t="s">
        <v>114</v>
      </c>
      <c r="F11" s="17">
        <v>18.100000000000001</v>
      </c>
      <c r="G11" s="7">
        <v>10</v>
      </c>
      <c r="H11" s="7">
        <f t="shared" si="0"/>
        <v>88.1</v>
      </c>
      <c r="I11" s="7" t="str">
        <f t="shared" si="1"/>
        <v>20/32</v>
      </c>
      <c r="J11" s="7" t="str">
        <f t="shared" si="2"/>
        <v>良好</v>
      </c>
      <c r="K11" s="7">
        <v>75</v>
      </c>
      <c r="L11" s="7" t="str">
        <f t="shared" si="3"/>
        <v>29/32</v>
      </c>
      <c r="M11" s="7" t="str">
        <f t="shared" si="4"/>
        <v>合格</v>
      </c>
      <c r="N11" s="18">
        <v>74.599999999999994</v>
      </c>
      <c r="O11" s="7">
        <v>10</v>
      </c>
      <c r="P11" s="7">
        <f t="shared" si="5"/>
        <v>77.14</v>
      </c>
      <c r="Q11" s="7" t="str">
        <f t="shared" si="6"/>
        <v>合格</v>
      </c>
      <c r="R11" s="7">
        <v>61.65</v>
      </c>
      <c r="S11" s="7" t="str">
        <f t="shared" si="7"/>
        <v>30/32</v>
      </c>
      <c r="T11" s="7" t="str">
        <f t="shared" si="8"/>
        <v>合格</v>
      </c>
      <c r="U11" s="19">
        <f t="shared" si="9"/>
        <v>77.727000000000004</v>
      </c>
      <c r="V11" s="10" t="str">
        <f t="shared" si="10"/>
        <v>30/32</v>
      </c>
      <c r="W11" s="10" t="str">
        <f t="shared" si="11"/>
        <v>合格</v>
      </c>
      <c r="X11" s="19">
        <f t="shared" si="12"/>
        <v>68.325000000000003</v>
      </c>
      <c r="Y11" s="10" t="str">
        <f t="shared" si="13"/>
        <v>31/32</v>
      </c>
      <c r="Z11" s="10" t="str">
        <f t="shared" si="14"/>
        <v>合格</v>
      </c>
      <c r="AA11" s="7"/>
      <c r="AB11" s="7"/>
      <c r="AC11" s="20" t="s">
        <v>120</v>
      </c>
      <c r="AD11" s="20"/>
    </row>
    <row r="12" spans="1:30" s="21" customFormat="1" ht="24">
      <c r="A12" s="14" t="s">
        <v>16</v>
      </c>
      <c r="B12" s="15" t="s">
        <v>17</v>
      </c>
      <c r="C12" s="15" t="s">
        <v>112</v>
      </c>
      <c r="D12" s="16" t="s">
        <v>113</v>
      </c>
      <c r="E12" s="7" t="s">
        <v>114</v>
      </c>
      <c r="F12" s="17">
        <v>14.7</v>
      </c>
      <c r="G12" s="7">
        <v>10</v>
      </c>
      <c r="H12" s="7">
        <f t="shared" si="0"/>
        <v>84.7</v>
      </c>
      <c r="I12" s="7" t="str">
        <f t="shared" si="1"/>
        <v>28/32</v>
      </c>
      <c r="J12" s="7" t="str">
        <f t="shared" si="2"/>
        <v>良好</v>
      </c>
      <c r="K12" s="7">
        <v>84.4</v>
      </c>
      <c r="L12" s="7" t="str">
        <f t="shared" si="3"/>
        <v>8/32</v>
      </c>
      <c r="M12" s="7" t="str">
        <f t="shared" si="4"/>
        <v>优秀</v>
      </c>
      <c r="N12" s="18">
        <v>77.599999999999994</v>
      </c>
      <c r="O12" s="7">
        <v>10</v>
      </c>
      <c r="P12" s="7">
        <f t="shared" si="5"/>
        <v>79.84</v>
      </c>
      <c r="Q12" s="7" t="str">
        <f t="shared" si="6"/>
        <v>合格</v>
      </c>
      <c r="R12" s="7">
        <v>62.25</v>
      </c>
      <c r="S12" s="7" t="str">
        <f t="shared" si="7"/>
        <v>18/32</v>
      </c>
      <c r="T12" s="7" t="str">
        <f t="shared" si="8"/>
        <v>良好</v>
      </c>
      <c r="U12" s="19">
        <f t="shared" si="9"/>
        <v>84.232000000000014</v>
      </c>
      <c r="V12" s="10" t="str">
        <f t="shared" si="10"/>
        <v>10/32</v>
      </c>
      <c r="W12" s="10" t="str">
        <f t="shared" si="11"/>
        <v>合格</v>
      </c>
      <c r="X12" s="19">
        <f t="shared" si="12"/>
        <v>73.325000000000003</v>
      </c>
      <c r="Y12" s="10" t="str">
        <f t="shared" si="13"/>
        <v>10/32</v>
      </c>
      <c r="Z12" s="10" t="str">
        <f t="shared" si="14"/>
        <v>优秀</v>
      </c>
      <c r="AA12" s="7"/>
      <c r="AB12" s="7"/>
      <c r="AC12" s="20"/>
      <c r="AD12" s="20"/>
    </row>
    <row r="13" spans="1:30" s="21" customFormat="1" ht="24">
      <c r="A13" s="14" t="s">
        <v>18</v>
      </c>
      <c r="B13" s="15" t="s">
        <v>19</v>
      </c>
      <c r="C13" s="15" t="s">
        <v>112</v>
      </c>
      <c r="D13" s="16" t="s">
        <v>113</v>
      </c>
      <c r="E13" s="7" t="s">
        <v>114</v>
      </c>
      <c r="F13" s="17">
        <v>14.2</v>
      </c>
      <c r="G13" s="7">
        <v>10</v>
      </c>
      <c r="H13" s="7">
        <f t="shared" si="0"/>
        <v>84.2</v>
      </c>
      <c r="I13" s="7" t="str">
        <f t="shared" si="1"/>
        <v>29/32</v>
      </c>
      <c r="J13" s="7" t="str">
        <f t="shared" si="2"/>
        <v>良好</v>
      </c>
      <c r="K13" s="7">
        <v>78.400000000000006</v>
      </c>
      <c r="L13" s="7" t="str">
        <f t="shared" si="3"/>
        <v>27/32</v>
      </c>
      <c r="M13" s="7" t="str">
        <f t="shared" si="4"/>
        <v>良好</v>
      </c>
      <c r="N13" s="18">
        <v>92.6</v>
      </c>
      <c r="O13" s="7">
        <v>10</v>
      </c>
      <c r="P13" s="7">
        <f t="shared" si="5"/>
        <v>93.34</v>
      </c>
      <c r="Q13" s="7" t="str">
        <f t="shared" si="6"/>
        <v>优秀</v>
      </c>
      <c r="R13" s="7">
        <v>62.4</v>
      </c>
      <c r="S13" s="7" t="str">
        <f t="shared" si="7"/>
        <v>16/32</v>
      </c>
      <c r="T13" s="7" t="str">
        <f t="shared" si="8"/>
        <v>良好</v>
      </c>
      <c r="U13" s="19">
        <f t="shared" si="9"/>
        <v>80.307000000000002</v>
      </c>
      <c r="V13" s="10" t="str">
        <f t="shared" si="10"/>
        <v>27/32</v>
      </c>
      <c r="W13" s="10" t="str">
        <f t="shared" si="11"/>
        <v>合格</v>
      </c>
      <c r="X13" s="19">
        <f t="shared" si="12"/>
        <v>70.400000000000006</v>
      </c>
      <c r="Y13" s="10" t="str">
        <f t="shared" si="13"/>
        <v>25/32</v>
      </c>
      <c r="Z13" s="10" t="str">
        <f t="shared" si="14"/>
        <v>良好</v>
      </c>
      <c r="AA13" s="7"/>
      <c r="AB13" s="7"/>
      <c r="AC13" s="20"/>
      <c r="AD13" s="20"/>
    </row>
    <row r="14" spans="1:30" s="21" customFormat="1" ht="24">
      <c r="A14" s="14" t="s">
        <v>20</v>
      </c>
      <c r="B14" s="15" t="s">
        <v>21</v>
      </c>
      <c r="C14" s="15" t="s">
        <v>112</v>
      </c>
      <c r="D14" s="16" t="s">
        <v>113</v>
      </c>
      <c r="E14" s="7" t="s">
        <v>114</v>
      </c>
      <c r="F14" s="17">
        <v>19.7</v>
      </c>
      <c r="G14" s="7">
        <v>10</v>
      </c>
      <c r="H14" s="7">
        <f t="shared" si="0"/>
        <v>89.7</v>
      </c>
      <c r="I14" s="7" t="str">
        <f t="shared" si="1"/>
        <v>11/32</v>
      </c>
      <c r="J14" s="7" t="str">
        <f t="shared" si="2"/>
        <v>良好</v>
      </c>
      <c r="K14" s="7">
        <v>85.8</v>
      </c>
      <c r="L14" s="7" t="str">
        <f t="shared" si="3"/>
        <v>2/32</v>
      </c>
      <c r="M14" s="7" t="str">
        <f t="shared" si="4"/>
        <v>优秀</v>
      </c>
      <c r="N14" s="18">
        <v>84.4</v>
      </c>
      <c r="O14" s="7">
        <v>10</v>
      </c>
      <c r="P14" s="7">
        <f t="shared" si="5"/>
        <v>85.960000000000008</v>
      </c>
      <c r="Q14" s="7" t="str">
        <f t="shared" si="6"/>
        <v>良好</v>
      </c>
      <c r="R14" s="7">
        <v>62.67</v>
      </c>
      <c r="S14" s="7" t="str">
        <f t="shared" si="7"/>
        <v>14/32</v>
      </c>
      <c r="T14" s="7" t="str">
        <f t="shared" si="8"/>
        <v>良好</v>
      </c>
      <c r="U14" s="19">
        <f t="shared" si="9"/>
        <v>86.587999999999994</v>
      </c>
      <c r="V14" s="10" t="str">
        <f t="shared" si="10"/>
        <v>3/32</v>
      </c>
      <c r="W14" s="10" t="str">
        <f t="shared" si="11"/>
        <v>合格</v>
      </c>
      <c r="X14" s="19">
        <f t="shared" si="12"/>
        <v>74.234999999999999</v>
      </c>
      <c r="Y14" s="10" t="str">
        <f t="shared" si="13"/>
        <v>3/32</v>
      </c>
      <c r="Z14" s="10" t="str">
        <f t="shared" si="14"/>
        <v>优秀</v>
      </c>
      <c r="AA14" s="7" t="s">
        <v>116</v>
      </c>
      <c r="AB14" s="7" t="s">
        <v>119</v>
      </c>
      <c r="AC14" s="20"/>
      <c r="AD14" s="20"/>
    </row>
    <row r="15" spans="1:30" s="21" customFormat="1" ht="24">
      <c r="A15" s="14" t="s">
        <v>22</v>
      </c>
      <c r="B15" s="15" t="s">
        <v>23</v>
      </c>
      <c r="C15" s="15" t="s">
        <v>112</v>
      </c>
      <c r="D15" s="16" t="s">
        <v>113</v>
      </c>
      <c r="E15" s="7" t="s">
        <v>117</v>
      </c>
      <c r="F15" s="17">
        <v>23.5</v>
      </c>
      <c r="G15" s="7">
        <v>10</v>
      </c>
      <c r="H15" s="7">
        <f t="shared" si="0"/>
        <v>93.5</v>
      </c>
      <c r="I15" s="7" t="str">
        <f t="shared" si="1"/>
        <v>6/32</v>
      </c>
      <c r="J15" s="7" t="str">
        <f t="shared" si="2"/>
        <v>优秀</v>
      </c>
      <c r="K15" s="7">
        <v>82.4</v>
      </c>
      <c r="L15" s="7" t="str">
        <f t="shared" si="3"/>
        <v>13/32</v>
      </c>
      <c r="M15" s="7" t="str">
        <f t="shared" si="4"/>
        <v>良好</v>
      </c>
      <c r="N15" s="18">
        <v>78.400000000000006</v>
      </c>
      <c r="O15" s="7">
        <v>10</v>
      </c>
      <c r="P15" s="7">
        <f t="shared" si="5"/>
        <v>80.56</v>
      </c>
      <c r="Q15" s="7" t="str">
        <f t="shared" si="6"/>
        <v>良好</v>
      </c>
      <c r="R15" s="7">
        <v>64.192999999999998</v>
      </c>
      <c r="S15" s="7" t="str">
        <f t="shared" si="7"/>
        <v>3/32</v>
      </c>
      <c r="T15" s="7" t="str">
        <f t="shared" si="8"/>
        <v>优秀</v>
      </c>
      <c r="U15" s="19">
        <f t="shared" si="9"/>
        <v>84.528000000000006</v>
      </c>
      <c r="V15" s="10" t="str">
        <f t="shared" si="10"/>
        <v>8/32</v>
      </c>
      <c r="W15" s="10" t="str">
        <f t="shared" si="11"/>
        <v>合格</v>
      </c>
      <c r="X15" s="19">
        <f t="shared" si="12"/>
        <v>73.296500000000009</v>
      </c>
      <c r="Y15" s="10" t="str">
        <f t="shared" si="13"/>
        <v>12/32</v>
      </c>
      <c r="Z15" s="10" t="str">
        <f t="shared" si="14"/>
        <v>优秀</v>
      </c>
      <c r="AA15" s="7"/>
      <c r="AB15" s="7"/>
      <c r="AC15" s="20"/>
      <c r="AD15" s="20"/>
    </row>
    <row r="16" spans="1:30" s="21" customFormat="1" ht="24">
      <c r="A16" s="14" t="s">
        <v>24</v>
      </c>
      <c r="B16" s="15" t="s">
        <v>25</v>
      </c>
      <c r="C16" s="15" t="s">
        <v>112</v>
      </c>
      <c r="D16" s="16" t="s">
        <v>113</v>
      </c>
      <c r="E16" s="7" t="s">
        <v>114</v>
      </c>
      <c r="F16" s="17">
        <v>24.8</v>
      </c>
      <c r="G16" s="7">
        <v>10</v>
      </c>
      <c r="H16" s="7">
        <f t="shared" si="0"/>
        <v>94.8</v>
      </c>
      <c r="I16" s="7" t="str">
        <f t="shared" si="1"/>
        <v>4/32</v>
      </c>
      <c r="J16" s="7" t="str">
        <f t="shared" si="2"/>
        <v>优秀</v>
      </c>
      <c r="K16" s="7">
        <v>82.6</v>
      </c>
      <c r="L16" s="7" t="str">
        <f t="shared" si="3"/>
        <v>12/32</v>
      </c>
      <c r="M16" s="7" t="str">
        <f t="shared" si="4"/>
        <v>优秀</v>
      </c>
      <c r="N16" s="18">
        <v>81.7</v>
      </c>
      <c r="O16" s="7">
        <v>10</v>
      </c>
      <c r="P16" s="7">
        <f t="shared" si="5"/>
        <v>83.53</v>
      </c>
      <c r="Q16" s="7" t="str">
        <f t="shared" si="6"/>
        <v>良好</v>
      </c>
      <c r="R16" s="7">
        <v>61.8</v>
      </c>
      <c r="S16" s="7" t="str">
        <f t="shared" si="7"/>
        <v>26/32</v>
      </c>
      <c r="T16" s="7" t="str">
        <f t="shared" si="8"/>
        <v>良好</v>
      </c>
      <c r="U16" s="19">
        <f t="shared" si="9"/>
        <v>85.086500000000001</v>
      </c>
      <c r="V16" s="10" t="str">
        <f t="shared" si="10"/>
        <v>7/32</v>
      </c>
      <c r="W16" s="10" t="str">
        <f t="shared" si="11"/>
        <v>合格</v>
      </c>
      <c r="X16" s="19">
        <f t="shared" si="12"/>
        <v>72.199999999999989</v>
      </c>
      <c r="Y16" s="10" t="str">
        <f t="shared" si="13"/>
        <v>16/32</v>
      </c>
      <c r="Z16" s="10" t="str">
        <f t="shared" si="14"/>
        <v>良好</v>
      </c>
      <c r="AA16" s="7" t="s">
        <v>115</v>
      </c>
      <c r="AB16" s="7" t="s">
        <v>119</v>
      </c>
      <c r="AC16" s="20"/>
      <c r="AD16" s="20"/>
    </row>
    <row r="17" spans="1:30" s="21" customFormat="1" ht="24">
      <c r="A17" s="14" t="s">
        <v>26</v>
      </c>
      <c r="B17" s="15" t="s">
        <v>27</v>
      </c>
      <c r="C17" s="15" t="s">
        <v>112</v>
      </c>
      <c r="D17" s="16" t="s">
        <v>113</v>
      </c>
      <c r="E17" s="7" t="s">
        <v>121</v>
      </c>
      <c r="F17" s="17">
        <v>15.5</v>
      </c>
      <c r="G17" s="7">
        <v>10</v>
      </c>
      <c r="H17" s="7">
        <f t="shared" si="0"/>
        <v>85.5</v>
      </c>
      <c r="I17" s="7" t="str">
        <f t="shared" si="1"/>
        <v>26/32</v>
      </c>
      <c r="J17" s="7" t="str">
        <f t="shared" si="2"/>
        <v>良好</v>
      </c>
      <c r="K17" s="7">
        <v>80.3</v>
      </c>
      <c r="L17" s="7" t="str">
        <f t="shared" si="3"/>
        <v>20/32</v>
      </c>
      <c r="M17" s="7" t="str">
        <f t="shared" si="4"/>
        <v>良好</v>
      </c>
      <c r="N17" s="7">
        <v>88.5</v>
      </c>
      <c r="O17" s="7">
        <v>10</v>
      </c>
      <c r="P17" s="7">
        <f t="shared" si="5"/>
        <v>89.65</v>
      </c>
      <c r="Q17" s="7" t="str">
        <f t="shared" si="6"/>
        <v>良好</v>
      </c>
      <c r="R17" s="22">
        <v>65.099999999999994</v>
      </c>
      <c r="S17" s="7" t="str">
        <f t="shared" si="7"/>
        <v>1/32</v>
      </c>
      <c r="T17" s="7" t="str">
        <f t="shared" si="8"/>
        <v>优秀</v>
      </c>
      <c r="U17" s="19">
        <f t="shared" si="9"/>
        <v>81.80749999999999</v>
      </c>
      <c r="V17" s="10" t="str">
        <f t="shared" si="10"/>
        <v>23/32</v>
      </c>
      <c r="W17" s="10" t="str">
        <f t="shared" si="11"/>
        <v>合格</v>
      </c>
      <c r="X17" s="19">
        <f t="shared" si="12"/>
        <v>72.699999999999989</v>
      </c>
      <c r="Y17" s="10" t="str">
        <f t="shared" si="13"/>
        <v>15/32</v>
      </c>
      <c r="Z17" s="10" t="str">
        <f t="shared" si="14"/>
        <v>良好</v>
      </c>
      <c r="AA17" s="7"/>
      <c r="AB17" s="7"/>
      <c r="AC17" s="20"/>
      <c r="AD17" s="20" t="s">
        <v>122</v>
      </c>
    </row>
    <row r="18" spans="1:30" s="21" customFormat="1" ht="24">
      <c r="A18" s="14" t="s">
        <v>28</v>
      </c>
      <c r="B18" s="15" t="s">
        <v>29</v>
      </c>
      <c r="C18" s="15" t="s">
        <v>112</v>
      </c>
      <c r="D18" s="16" t="s">
        <v>113</v>
      </c>
      <c r="E18" s="7" t="s">
        <v>114</v>
      </c>
      <c r="F18" s="17">
        <v>17.899999999999999</v>
      </c>
      <c r="G18" s="7">
        <v>10</v>
      </c>
      <c r="H18" s="7">
        <f t="shared" si="0"/>
        <v>87.9</v>
      </c>
      <c r="I18" s="7" t="str">
        <f t="shared" si="1"/>
        <v>22/32</v>
      </c>
      <c r="J18" s="7" t="str">
        <f t="shared" si="2"/>
        <v>良好</v>
      </c>
      <c r="K18" s="7">
        <v>78.599999999999994</v>
      </c>
      <c r="L18" s="7" t="str">
        <f t="shared" si="3"/>
        <v>26/32</v>
      </c>
      <c r="M18" s="7" t="str">
        <f t="shared" si="4"/>
        <v>良好</v>
      </c>
      <c r="N18" s="7">
        <v>79.2</v>
      </c>
      <c r="O18" s="7">
        <v>10</v>
      </c>
      <c r="P18" s="7">
        <f t="shared" si="5"/>
        <v>81.28</v>
      </c>
      <c r="Q18" s="7" t="str">
        <f t="shared" si="6"/>
        <v>良好</v>
      </c>
      <c r="R18" s="22">
        <v>61.8</v>
      </c>
      <c r="S18" s="7" t="str">
        <f t="shared" si="7"/>
        <v>26/32</v>
      </c>
      <c r="T18" s="7" t="str">
        <f t="shared" si="8"/>
        <v>良好</v>
      </c>
      <c r="U18" s="19">
        <f t="shared" si="9"/>
        <v>80.593999999999994</v>
      </c>
      <c r="V18" s="10" t="str">
        <f t="shared" si="10"/>
        <v>26/32</v>
      </c>
      <c r="W18" s="10" t="str">
        <f t="shared" si="11"/>
        <v>合格</v>
      </c>
      <c r="X18" s="19">
        <f t="shared" si="12"/>
        <v>70.199999999999989</v>
      </c>
      <c r="Y18" s="10" t="str">
        <f t="shared" si="13"/>
        <v>27/32</v>
      </c>
      <c r="Z18" s="10" t="str">
        <f t="shared" si="14"/>
        <v>良好</v>
      </c>
      <c r="AA18" s="7"/>
      <c r="AB18" s="7"/>
      <c r="AC18" s="20"/>
      <c r="AD18" s="20"/>
    </row>
    <row r="19" spans="1:30" s="21" customFormat="1" ht="24">
      <c r="A19" s="14" t="s">
        <v>30</v>
      </c>
      <c r="B19" s="15" t="s">
        <v>31</v>
      </c>
      <c r="C19" s="15" t="s">
        <v>112</v>
      </c>
      <c r="D19" s="16" t="s">
        <v>113</v>
      </c>
      <c r="E19" s="7" t="s">
        <v>117</v>
      </c>
      <c r="F19" s="17">
        <v>14.1</v>
      </c>
      <c r="G19" s="7">
        <v>10</v>
      </c>
      <c r="H19" s="7">
        <f t="shared" si="0"/>
        <v>84.1</v>
      </c>
      <c r="I19" s="7" t="str">
        <f t="shared" si="1"/>
        <v>30/32</v>
      </c>
      <c r="J19" s="7" t="str">
        <f t="shared" si="2"/>
        <v>良好</v>
      </c>
      <c r="K19" s="7">
        <v>82.2</v>
      </c>
      <c r="L19" s="7" t="str">
        <f t="shared" si="3"/>
        <v>15/32</v>
      </c>
      <c r="M19" s="7" t="str">
        <f t="shared" si="4"/>
        <v>良好</v>
      </c>
      <c r="N19" s="7">
        <v>77.3</v>
      </c>
      <c r="O19" s="7">
        <v>10</v>
      </c>
      <c r="P19" s="7">
        <f t="shared" si="5"/>
        <v>79.569999999999993</v>
      </c>
      <c r="Q19" s="7" t="str">
        <f t="shared" si="6"/>
        <v>合格</v>
      </c>
      <c r="R19" s="22">
        <v>63.3</v>
      </c>
      <c r="S19" s="7" t="str">
        <f t="shared" si="7"/>
        <v>9/32</v>
      </c>
      <c r="T19" s="7" t="str">
        <f t="shared" si="8"/>
        <v>优秀</v>
      </c>
      <c r="U19" s="19">
        <f t="shared" si="9"/>
        <v>82.448499999999996</v>
      </c>
      <c r="V19" s="10" t="str">
        <f t="shared" si="10"/>
        <v>20/32</v>
      </c>
      <c r="W19" s="10" t="str">
        <f t="shared" si="11"/>
        <v>合格</v>
      </c>
      <c r="X19" s="19">
        <f t="shared" si="12"/>
        <v>72.75</v>
      </c>
      <c r="Y19" s="10" t="str">
        <f t="shared" si="13"/>
        <v>14/32</v>
      </c>
      <c r="Z19" s="10" t="str">
        <f t="shared" si="14"/>
        <v>良好</v>
      </c>
      <c r="AA19" s="7"/>
      <c r="AB19" s="7"/>
      <c r="AC19" s="20"/>
      <c r="AD19" s="20"/>
    </row>
    <row r="20" spans="1:30" s="21" customFormat="1" ht="24">
      <c r="A20" s="14" t="s">
        <v>32</v>
      </c>
      <c r="B20" s="15" t="s">
        <v>33</v>
      </c>
      <c r="C20" s="15" t="s">
        <v>112</v>
      </c>
      <c r="D20" s="16" t="s">
        <v>113</v>
      </c>
      <c r="E20" s="7" t="s">
        <v>114</v>
      </c>
      <c r="F20" s="17">
        <v>22.9</v>
      </c>
      <c r="G20" s="7">
        <v>10</v>
      </c>
      <c r="H20" s="7">
        <f t="shared" si="0"/>
        <v>92.9</v>
      </c>
      <c r="I20" s="7" t="str">
        <f t="shared" si="1"/>
        <v>8/32</v>
      </c>
      <c r="J20" s="7" t="str">
        <f t="shared" si="2"/>
        <v>优秀</v>
      </c>
      <c r="K20" s="7">
        <v>79.8</v>
      </c>
      <c r="L20" s="7" t="str">
        <f t="shared" si="3"/>
        <v>23/32</v>
      </c>
      <c r="M20" s="7" t="str">
        <f t="shared" si="4"/>
        <v>良好</v>
      </c>
      <c r="N20" s="18">
        <v>78.7</v>
      </c>
      <c r="O20" s="7">
        <v>10</v>
      </c>
      <c r="P20" s="7">
        <f t="shared" si="5"/>
        <v>80.83</v>
      </c>
      <c r="Q20" s="7" t="str">
        <f t="shared" si="6"/>
        <v>良好</v>
      </c>
      <c r="R20" s="22">
        <v>62.91</v>
      </c>
      <c r="S20" s="7" t="str">
        <f t="shared" si="7"/>
        <v>12/32</v>
      </c>
      <c r="T20" s="7" t="str">
        <f t="shared" si="8"/>
        <v>优秀</v>
      </c>
      <c r="U20" s="19">
        <f t="shared" si="9"/>
        <v>82.471499999999992</v>
      </c>
      <c r="V20" s="10" t="str">
        <f t="shared" si="10"/>
        <v>19/32</v>
      </c>
      <c r="W20" s="10" t="str">
        <f t="shared" si="11"/>
        <v>合格</v>
      </c>
      <c r="X20" s="19">
        <f t="shared" si="12"/>
        <v>71.35499999999999</v>
      </c>
      <c r="Y20" s="10" t="str">
        <f t="shared" si="13"/>
        <v>24/32</v>
      </c>
      <c r="Z20" s="10" t="str">
        <f t="shared" si="14"/>
        <v>良好</v>
      </c>
      <c r="AA20" s="7"/>
      <c r="AB20" s="7"/>
      <c r="AC20" s="20"/>
      <c r="AD20" s="20"/>
    </row>
    <row r="21" spans="1:30" s="21" customFormat="1" ht="24">
      <c r="A21" s="14" t="s">
        <v>34</v>
      </c>
      <c r="B21" s="15" t="s">
        <v>35</v>
      </c>
      <c r="C21" s="15" t="s">
        <v>112</v>
      </c>
      <c r="D21" s="16" t="s">
        <v>113</v>
      </c>
      <c r="E21" s="7" t="s">
        <v>123</v>
      </c>
      <c r="F21" s="17">
        <v>25.8</v>
      </c>
      <c r="G21" s="7">
        <v>10</v>
      </c>
      <c r="H21" s="7">
        <f t="shared" si="0"/>
        <v>95.8</v>
      </c>
      <c r="I21" s="7" t="str">
        <f t="shared" si="1"/>
        <v>1/32</v>
      </c>
      <c r="J21" s="7" t="str">
        <f t="shared" si="2"/>
        <v>优秀</v>
      </c>
      <c r="K21" s="7">
        <v>83.4</v>
      </c>
      <c r="L21" s="7" t="str">
        <f t="shared" si="3"/>
        <v>11/32</v>
      </c>
      <c r="M21" s="7" t="str">
        <f t="shared" si="4"/>
        <v>优秀</v>
      </c>
      <c r="N21" s="18">
        <v>64.599999999999994</v>
      </c>
      <c r="O21" s="7">
        <v>10</v>
      </c>
      <c r="P21" s="7">
        <f t="shared" si="5"/>
        <v>68.139999999999986</v>
      </c>
      <c r="Q21" s="7" t="str">
        <f t="shared" si="6"/>
        <v>合格</v>
      </c>
      <c r="R21" s="22">
        <v>64.08</v>
      </c>
      <c r="S21" s="7" t="str">
        <f t="shared" si="7"/>
        <v>4/32</v>
      </c>
      <c r="T21" s="7" t="str">
        <f t="shared" si="8"/>
        <v>优秀</v>
      </c>
      <c r="U21" s="19">
        <f t="shared" si="9"/>
        <v>85.117000000000004</v>
      </c>
      <c r="V21" s="10" t="str">
        <f t="shared" si="10"/>
        <v>6/32</v>
      </c>
      <c r="W21" s="10" t="str">
        <f t="shared" si="11"/>
        <v>合格</v>
      </c>
      <c r="X21" s="19">
        <f t="shared" si="12"/>
        <v>73.740000000000009</v>
      </c>
      <c r="Y21" s="10" t="str">
        <f t="shared" si="13"/>
        <v>4/32</v>
      </c>
      <c r="Z21" s="10" t="str">
        <f t="shared" si="14"/>
        <v>优秀</v>
      </c>
      <c r="AA21" s="7" t="s">
        <v>118</v>
      </c>
      <c r="AB21" s="7"/>
      <c r="AC21" s="20"/>
      <c r="AD21" s="20"/>
    </row>
    <row r="22" spans="1:30" s="21" customFormat="1" ht="24">
      <c r="A22" s="14" t="s">
        <v>36</v>
      </c>
      <c r="B22" s="15" t="s">
        <v>37</v>
      </c>
      <c r="C22" s="15" t="s">
        <v>112</v>
      </c>
      <c r="D22" s="16" t="s">
        <v>113</v>
      </c>
      <c r="E22" s="7" t="s">
        <v>114</v>
      </c>
      <c r="F22" s="17">
        <v>18.600000000000001</v>
      </c>
      <c r="G22" s="7">
        <v>10</v>
      </c>
      <c r="H22" s="7">
        <f t="shared" si="0"/>
        <v>88.6</v>
      </c>
      <c r="I22" s="7" t="str">
        <f t="shared" si="1"/>
        <v>13/32</v>
      </c>
      <c r="J22" s="7" t="str">
        <f t="shared" si="2"/>
        <v>良好</v>
      </c>
      <c r="K22" s="7">
        <v>81.8</v>
      </c>
      <c r="L22" s="7" t="str">
        <f t="shared" si="3"/>
        <v>16/32</v>
      </c>
      <c r="M22" s="7" t="str">
        <f t="shared" si="4"/>
        <v>良好</v>
      </c>
      <c r="N22" s="18">
        <v>72.599999999999994</v>
      </c>
      <c r="O22" s="7">
        <v>10</v>
      </c>
      <c r="P22" s="7">
        <f t="shared" si="5"/>
        <v>75.34</v>
      </c>
      <c r="Q22" s="7" t="str">
        <f t="shared" si="6"/>
        <v>合格</v>
      </c>
      <c r="R22" s="22">
        <v>64.83</v>
      </c>
      <c r="S22" s="7" t="str">
        <f t="shared" si="7"/>
        <v>2/32</v>
      </c>
      <c r="T22" s="7" t="str">
        <f t="shared" si="8"/>
        <v>优秀</v>
      </c>
      <c r="U22" s="19">
        <f t="shared" si="9"/>
        <v>82.836999999999989</v>
      </c>
      <c r="V22" s="10" t="str">
        <f t="shared" si="10"/>
        <v>18/32</v>
      </c>
      <c r="W22" s="10" t="str">
        <f t="shared" si="11"/>
        <v>合格</v>
      </c>
      <c r="X22" s="19">
        <f t="shared" si="12"/>
        <v>73.314999999999998</v>
      </c>
      <c r="Y22" s="10" t="str">
        <f t="shared" si="13"/>
        <v>11/32</v>
      </c>
      <c r="Z22" s="10" t="str">
        <f t="shared" si="14"/>
        <v>优秀</v>
      </c>
      <c r="AA22" s="7"/>
      <c r="AB22" s="7"/>
      <c r="AC22" s="20"/>
      <c r="AD22" s="20"/>
    </row>
    <row r="23" spans="1:30" s="21" customFormat="1" ht="24">
      <c r="A23" s="14" t="s">
        <v>38</v>
      </c>
      <c r="B23" s="15" t="s">
        <v>39</v>
      </c>
      <c r="C23" s="15" t="s">
        <v>112</v>
      </c>
      <c r="D23" s="16" t="s">
        <v>113</v>
      </c>
      <c r="E23" s="7" t="s">
        <v>117</v>
      </c>
      <c r="F23" s="17">
        <v>17.7</v>
      </c>
      <c r="G23" s="7">
        <v>10</v>
      </c>
      <c r="H23" s="7">
        <f t="shared" si="0"/>
        <v>87.7</v>
      </c>
      <c r="I23" s="7" t="str">
        <f t="shared" si="1"/>
        <v>23/32</v>
      </c>
      <c r="J23" s="7" t="str">
        <f t="shared" si="2"/>
        <v>良好</v>
      </c>
      <c r="K23" s="7">
        <v>84.8</v>
      </c>
      <c r="L23" s="7" t="str">
        <f t="shared" si="3"/>
        <v>5/32</v>
      </c>
      <c r="M23" s="7" t="str">
        <f t="shared" si="4"/>
        <v>优秀</v>
      </c>
      <c r="N23" s="18">
        <v>78.2</v>
      </c>
      <c r="O23" s="7">
        <v>10</v>
      </c>
      <c r="P23" s="7">
        <f t="shared" si="5"/>
        <v>80.38000000000001</v>
      </c>
      <c r="Q23" s="7" t="str">
        <f t="shared" si="6"/>
        <v>良好</v>
      </c>
      <c r="R23" s="22">
        <v>61.98</v>
      </c>
      <c r="S23" s="7" t="str">
        <f t="shared" si="7"/>
        <v>22/32</v>
      </c>
      <c r="T23" s="7" t="str">
        <f t="shared" si="8"/>
        <v>良好</v>
      </c>
      <c r="U23" s="19">
        <f t="shared" si="9"/>
        <v>85.159000000000006</v>
      </c>
      <c r="V23" s="10" t="str">
        <f t="shared" si="10"/>
        <v>5/32</v>
      </c>
      <c r="W23" s="10" t="str">
        <f t="shared" si="11"/>
        <v>合格</v>
      </c>
      <c r="X23" s="19">
        <f t="shared" si="12"/>
        <v>73.39</v>
      </c>
      <c r="Y23" s="10" t="str">
        <f t="shared" si="13"/>
        <v>8/32</v>
      </c>
      <c r="Z23" s="10" t="str">
        <f t="shared" si="14"/>
        <v>优秀</v>
      </c>
      <c r="AA23" s="7"/>
      <c r="AB23" s="7"/>
      <c r="AC23" s="20"/>
      <c r="AD23" s="20"/>
    </row>
    <row r="24" spans="1:30" s="21" customFormat="1" ht="24">
      <c r="A24" s="14" t="s">
        <v>40</v>
      </c>
      <c r="B24" s="15" t="s">
        <v>41</v>
      </c>
      <c r="C24" s="15" t="s">
        <v>124</v>
      </c>
      <c r="D24" s="16" t="s">
        <v>113</v>
      </c>
      <c r="E24" s="7" t="s">
        <v>125</v>
      </c>
      <c r="F24" s="17">
        <v>24.5</v>
      </c>
      <c r="G24" s="7">
        <v>10</v>
      </c>
      <c r="H24" s="7">
        <f t="shared" si="0"/>
        <v>94.5</v>
      </c>
      <c r="I24" s="7" t="str">
        <f t="shared" si="1"/>
        <v>5/32</v>
      </c>
      <c r="J24" s="7" t="str">
        <f t="shared" si="2"/>
        <v>优秀</v>
      </c>
      <c r="K24" s="7">
        <v>81.599999999999994</v>
      </c>
      <c r="L24" s="7" t="str">
        <f t="shared" si="3"/>
        <v>17/32</v>
      </c>
      <c r="M24" s="7" t="str">
        <f t="shared" si="4"/>
        <v>良好</v>
      </c>
      <c r="N24" s="23">
        <v>68.5</v>
      </c>
      <c r="O24" s="7">
        <v>10</v>
      </c>
      <c r="P24" s="7">
        <f t="shared" si="5"/>
        <v>71.650000000000006</v>
      </c>
      <c r="Q24" s="7" t="str">
        <f t="shared" si="6"/>
        <v>合格</v>
      </c>
      <c r="R24" s="22">
        <v>62.137999999999998</v>
      </c>
      <c r="S24" s="7" t="str">
        <f t="shared" si="7"/>
        <v>20/32</v>
      </c>
      <c r="T24" s="7" t="str">
        <f t="shared" si="8"/>
        <v>良好</v>
      </c>
      <c r="U24" s="19">
        <f t="shared" si="9"/>
        <v>83.68249999999999</v>
      </c>
      <c r="V24" s="10" t="str">
        <f t="shared" si="10"/>
        <v>14/32</v>
      </c>
      <c r="W24" s="10" t="str">
        <f t="shared" si="11"/>
        <v>合格</v>
      </c>
      <c r="X24" s="19">
        <f t="shared" si="12"/>
        <v>71.869</v>
      </c>
      <c r="Y24" s="10" t="str">
        <f t="shared" si="13"/>
        <v>18/32</v>
      </c>
      <c r="Z24" s="10" t="str">
        <f t="shared" si="14"/>
        <v>良好</v>
      </c>
      <c r="AA24" s="7"/>
      <c r="AB24" s="7"/>
      <c r="AC24" s="20"/>
      <c r="AD24" s="20"/>
    </row>
    <row r="25" spans="1:30" s="21" customFormat="1" ht="24">
      <c r="A25" s="14" t="s">
        <v>42</v>
      </c>
      <c r="B25" s="15" t="s">
        <v>43</v>
      </c>
      <c r="C25" s="15" t="s">
        <v>124</v>
      </c>
      <c r="D25" s="16" t="s">
        <v>113</v>
      </c>
      <c r="E25" s="7" t="s">
        <v>114</v>
      </c>
      <c r="F25" s="17">
        <v>15.2</v>
      </c>
      <c r="G25" s="7">
        <v>10</v>
      </c>
      <c r="H25" s="7">
        <f t="shared" si="0"/>
        <v>85.2</v>
      </c>
      <c r="I25" s="7" t="str">
        <f t="shared" si="1"/>
        <v>27/32</v>
      </c>
      <c r="J25" s="7" t="str">
        <f t="shared" si="2"/>
        <v>良好</v>
      </c>
      <c r="K25" s="7">
        <v>78</v>
      </c>
      <c r="L25" s="7" t="str">
        <f t="shared" si="3"/>
        <v>28/32</v>
      </c>
      <c r="M25" s="7" t="str">
        <f t="shared" si="4"/>
        <v>良好</v>
      </c>
      <c r="N25" s="23">
        <v>72.099999999999994</v>
      </c>
      <c r="O25" s="7">
        <v>10</v>
      </c>
      <c r="P25" s="7">
        <f t="shared" si="5"/>
        <v>74.89</v>
      </c>
      <c r="Q25" s="7" t="str">
        <f t="shared" si="6"/>
        <v>合格</v>
      </c>
      <c r="R25" s="22">
        <v>62.1</v>
      </c>
      <c r="S25" s="7" t="str">
        <f t="shared" si="7"/>
        <v>21/32</v>
      </c>
      <c r="T25" s="7" t="str">
        <f t="shared" si="8"/>
        <v>良好</v>
      </c>
      <c r="U25" s="19">
        <f t="shared" si="9"/>
        <v>79.284500000000008</v>
      </c>
      <c r="V25" s="10" t="str">
        <f t="shared" si="10"/>
        <v>28/32</v>
      </c>
      <c r="W25" s="10" t="str">
        <f t="shared" si="11"/>
        <v>合格</v>
      </c>
      <c r="X25" s="19">
        <f t="shared" si="12"/>
        <v>70.05</v>
      </c>
      <c r="Y25" s="10" t="str">
        <f t="shared" si="13"/>
        <v>28/32</v>
      </c>
      <c r="Z25" s="10" t="str">
        <f t="shared" si="14"/>
        <v>良好</v>
      </c>
      <c r="AA25" s="7"/>
      <c r="AB25" s="7"/>
      <c r="AC25" s="20"/>
      <c r="AD25" s="20"/>
    </row>
    <row r="26" spans="1:30" s="21" customFormat="1" ht="24">
      <c r="A26" s="14" t="s">
        <v>44</v>
      </c>
      <c r="B26" s="15" t="s">
        <v>45</v>
      </c>
      <c r="C26" s="15" t="s">
        <v>124</v>
      </c>
      <c r="D26" s="16" t="s">
        <v>113</v>
      </c>
      <c r="E26" s="7" t="s">
        <v>114</v>
      </c>
      <c r="F26" s="17">
        <v>13.6</v>
      </c>
      <c r="G26" s="7">
        <v>10</v>
      </c>
      <c r="H26" s="7">
        <f t="shared" si="0"/>
        <v>83.6</v>
      </c>
      <c r="I26" s="7" t="str">
        <f t="shared" si="1"/>
        <v>32/32</v>
      </c>
      <c r="J26" s="7" t="str">
        <f t="shared" si="2"/>
        <v>良好</v>
      </c>
      <c r="K26" s="7">
        <v>84.7</v>
      </c>
      <c r="L26" s="7" t="str">
        <f t="shared" si="3"/>
        <v>6/32</v>
      </c>
      <c r="M26" s="7" t="str">
        <f t="shared" si="4"/>
        <v>优秀</v>
      </c>
      <c r="N26" s="23">
        <v>71.900000000000006</v>
      </c>
      <c r="O26" s="7">
        <v>10</v>
      </c>
      <c r="P26" s="7">
        <f t="shared" si="5"/>
        <v>74.710000000000008</v>
      </c>
      <c r="Q26" s="7" t="str">
        <f t="shared" si="6"/>
        <v>合格</v>
      </c>
      <c r="R26" s="22">
        <v>62.4</v>
      </c>
      <c r="S26" s="7" t="str">
        <f t="shared" si="7"/>
        <v>16/32</v>
      </c>
      <c r="T26" s="7" t="str">
        <f t="shared" si="8"/>
        <v>良好</v>
      </c>
      <c r="U26" s="19">
        <f t="shared" si="9"/>
        <v>83.980500000000006</v>
      </c>
      <c r="V26" s="10" t="str">
        <f t="shared" si="10"/>
        <v>13/32</v>
      </c>
      <c r="W26" s="10" t="str">
        <f t="shared" si="11"/>
        <v>合格</v>
      </c>
      <c r="X26" s="19">
        <f t="shared" si="12"/>
        <v>73.55</v>
      </c>
      <c r="Y26" s="10" t="str">
        <f t="shared" si="13"/>
        <v>6/32</v>
      </c>
      <c r="Z26" s="10" t="str">
        <f t="shared" si="14"/>
        <v>优秀</v>
      </c>
      <c r="AA26" s="7" t="s">
        <v>118</v>
      </c>
      <c r="AB26" s="7"/>
      <c r="AC26" s="20"/>
      <c r="AD26" s="20"/>
    </row>
    <row r="27" spans="1:30" s="21" customFormat="1" ht="24">
      <c r="A27" s="14" t="s">
        <v>46</v>
      </c>
      <c r="B27" s="15" t="s">
        <v>47</v>
      </c>
      <c r="C27" s="15" t="s">
        <v>124</v>
      </c>
      <c r="D27" s="16" t="s">
        <v>113</v>
      </c>
      <c r="E27" s="7" t="s">
        <v>126</v>
      </c>
      <c r="F27" s="17">
        <v>20.7</v>
      </c>
      <c r="G27" s="7">
        <v>10</v>
      </c>
      <c r="H27" s="7">
        <f t="shared" si="0"/>
        <v>90.7</v>
      </c>
      <c r="I27" s="7" t="str">
        <f t="shared" si="1"/>
        <v>10/32</v>
      </c>
      <c r="J27" s="7" t="str">
        <f t="shared" si="2"/>
        <v>优秀</v>
      </c>
      <c r="K27" s="7">
        <v>80.099999999999994</v>
      </c>
      <c r="L27" s="7" t="str">
        <f t="shared" si="3"/>
        <v>22/32</v>
      </c>
      <c r="M27" s="7" t="str">
        <f t="shared" si="4"/>
        <v>良好</v>
      </c>
      <c r="N27" s="23">
        <v>77</v>
      </c>
      <c r="O27" s="7">
        <v>10</v>
      </c>
      <c r="P27" s="7">
        <f t="shared" si="5"/>
        <v>79.3</v>
      </c>
      <c r="Q27" s="7" t="str">
        <f t="shared" si="6"/>
        <v>合格</v>
      </c>
      <c r="R27" s="22">
        <v>63.3</v>
      </c>
      <c r="S27" s="7" t="str">
        <f t="shared" si="7"/>
        <v>9/32</v>
      </c>
      <c r="T27" s="7" t="str">
        <f t="shared" si="8"/>
        <v>优秀</v>
      </c>
      <c r="U27" s="19">
        <f t="shared" si="9"/>
        <v>82.18</v>
      </c>
      <c r="V27" s="10" t="str">
        <f t="shared" si="10"/>
        <v>21/32</v>
      </c>
      <c r="W27" s="10" t="str">
        <f t="shared" si="11"/>
        <v>合格</v>
      </c>
      <c r="X27" s="19">
        <f t="shared" si="12"/>
        <v>71.699999999999989</v>
      </c>
      <c r="Y27" s="10" t="str">
        <f t="shared" si="13"/>
        <v>21/32</v>
      </c>
      <c r="Z27" s="10" t="str">
        <f t="shared" si="14"/>
        <v>良好</v>
      </c>
      <c r="AA27" s="7"/>
      <c r="AB27" s="7"/>
      <c r="AC27" s="20"/>
      <c r="AD27" s="20"/>
    </row>
    <row r="28" spans="1:30" s="21" customFormat="1" ht="24">
      <c r="A28" s="14" t="s">
        <v>48</v>
      </c>
      <c r="B28" s="15" t="s">
        <v>49</v>
      </c>
      <c r="C28" s="15" t="s">
        <v>124</v>
      </c>
      <c r="D28" s="16" t="s">
        <v>113</v>
      </c>
      <c r="E28" s="7" t="s">
        <v>117</v>
      </c>
      <c r="F28" s="17">
        <v>18.600000000000001</v>
      </c>
      <c r="G28" s="7">
        <v>10</v>
      </c>
      <c r="H28" s="7">
        <f t="shared" si="0"/>
        <v>88.6</v>
      </c>
      <c r="I28" s="7" t="str">
        <f t="shared" si="1"/>
        <v>13/32</v>
      </c>
      <c r="J28" s="7" t="str">
        <f t="shared" si="2"/>
        <v>良好</v>
      </c>
      <c r="K28" s="7">
        <v>73.599999999999994</v>
      </c>
      <c r="L28" s="7" t="str">
        <f t="shared" si="3"/>
        <v>32/32</v>
      </c>
      <c r="M28" s="7" t="str">
        <f t="shared" si="4"/>
        <v>合格</v>
      </c>
      <c r="N28" s="7">
        <v>74.099999999999994</v>
      </c>
      <c r="O28" s="7">
        <v>10</v>
      </c>
      <c r="P28" s="7">
        <f t="shared" si="5"/>
        <v>76.69</v>
      </c>
      <c r="Q28" s="7" t="str">
        <f t="shared" si="6"/>
        <v>合格</v>
      </c>
      <c r="R28" s="22">
        <v>63.93</v>
      </c>
      <c r="S28" s="7" t="str">
        <f t="shared" si="7"/>
        <v>5/32</v>
      </c>
      <c r="T28" s="7" t="str">
        <f t="shared" si="8"/>
        <v>优秀</v>
      </c>
      <c r="U28" s="19">
        <f t="shared" si="9"/>
        <v>76.754499999999993</v>
      </c>
      <c r="V28" s="10" t="str">
        <f t="shared" si="10"/>
        <v>31/32</v>
      </c>
      <c r="W28" s="10" t="str">
        <f t="shared" si="11"/>
        <v>合格</v>
      </c>
      <c r="X28" s="19">
        <f t="shared" si="12"/>
        <v>68.765000000000001</v>
      </c>
      <c r="Y28" s="10" t="str">
        <f t="shared" si="13"/>
        <v>29/32</v>
      </c>
      <c r="Z28" s="10" t="str">
        <f t="shared" si="14"/>
        <v>合格</v>
      </c>
      <c r="AA28" s="7"/>
      <c r="AB28" s="7"/>
      <c r="AC28" s="20"/>
      <c r="AD28" s="20"/>
    </row>
    <row r="29" spans="1:30" s="21" customFormat="1" ht="24">
      <c r="A29" s="14" t="s">
        <v>50</v>
      </c>
      <c r="B29" s="15" t="s">
        <v>51</v>
      </c>
      <c r="C29" s="15" t="s">
        <v>124</v>
      </c>
      <c r="D29" s="16" t="s">
        <v>113</v>
      </c>
      <c r="E29" s="7" t="s">
        <v>114</v>
      </c>
      <c r="F29" s="17">
        <v>18.600000000000001</v>
      </c>
      <c r="G29" s="7">
        <v>10</v>
      </c>
      <c r="H29" s="7">
        <f t="shared" si="0"/>
        <v>88.6</v>
      </c>
      <c r="I29" s="7" t="str">
        <f t="shared" si="1"/>
        <v>13/32</v>
      </c>
      <c r="J29" s="7" t="str">
        <f t="shared" si="2"/>
        <v>良好</v>
      </c>
      <c r="K29" s="7">
        <v>79.7</v>
      </c>
      <c r="L29" s="7" t="str">
        <f t="shared" si="3"/>
        <v>24/32</v>
      </c>
      <c r="M29" s="7" t="str">
        <f t="shared" si="4"/>
        <v>良好</v>
      </c>
      <c r="N29" s="7">
        <v>87.5</v>
      </c>
      <c r="O29" s="7">
        <v>10</v>
      </c>
      <c r="P29" s="7">
        <f t="shared" si="5"/>
        <v>88.75</v>
      </c>
      <c r="Q29" s="7" t="str">
        <f t="shared" si="6"/>
        <v>良好</v>
      </c>
      <c r="R29" s="22">
        <v>63.57</v>
      </c>
      <c r="S29" s="7" t="str">
        <f t="shared" si="7"/>
        <v>8/32</v>
      </c>
      <c r="T29" s="7" t="str">
        <f t="shared" si="8"/>
        <v>优秀</v>
      </c>
      <c r="U29" s="19">
        <f t="shared" si="9"/>
        <v>81.932500000000005</v>
      </c>
      <c r="V29" s="10" t="str">
        <f t="shared" si="10"/>
        <v>22/32</v>
      </c>
      <c r="W29" s="10" t="str">
        <f t="shared" si="11"/>
        <v>合格</v>
      </c>
      <c r="X29" s="19">
        <f t="shared" si="12"/>
        <v>71.635000000000005</v>
      </c>
      <c r="Y29" s="10" t="str">
        <f t="shared" si="13"/>
        <v>22/32</v>
      </c>
      <c r="Z29" s="10" t="str">
        <f t="shared" si="14"/>
        <v>良好</v>
      </c>
      <c r="AA29" s="7"/>
      <c r="AB29" s="7"/>
      <c r="AC29" s="20"/>
      <c r="AD29" s="20"/>
    </row>
    <row r="30" spans="1:30" s="21" customFormat="1" ht="24">
      <c r="A30" s="14" t="s">
        <v>52</v>
      </c>
      <c r="B30" s="15" t="s">
        <v>53</v>
      </c>
      <c r="C30" s="15" t="s">
        <v>124</v>
      </c>
      <c r="D30" s="16" t="s">
        <v>113</v>
      </c>
      <c r="E30" s="7" t="s">
        <v>114</v>
      </c>
      <c r="F30" s="17">
        <v>18.600000000000001</v>
      </c>
      <c r="G30" s="7">
        <v>10</v>
      </c>
      <c r="H30" s="7">
        <f t="shared" si="0"/>
        <v>88.6</v>
      </c>
      <c r="I30" s="7" t="str">
        <f t="shared" si="1"/>
        <v>13/32</v>
      </c>
      <c r="J30" s="7" t="str">
        <f t="shared" si="2"/>
        <v>良好</v>
      </c>
      <c r="K30" s="7">
        <v>78.8</v>
      </c>
      <c r="L30" s="7" t="str">
        <f t="shared" si="3"/>
        <v>25/32</v>
      </c>
      <c r="M30" s="7" t="str">
        <f t="shared" si="4"/>
        <v>良好</v>
      </c>
      <c r="N30" s="7">
        <v>74.400000000000006</v>
      </c>
      <c r="O30" s="7">
        <v>10</v>
      </c>
      <c r="P30" s="7">
        <f t="shared" si="5"/>
        <v>76.960000000000008</v>
      </c>
      <c r="Q30" s="7" t="str">
        <f t="shared" si="6"/>
        <v>合格</v>
      </c>
      <c r="R30" s="22">
        <v>61.65</v>
      </c>
      <c r="S30" s="7" t="str">
        <f t="shared" si="7"/>
        <v>30/32</v>
      </c>
      <c r="T30" s="7" t="str">
        <f t="shared" si="8"/>
        <v>合格</v>
      </c>
      <c r="U30" s="19">
        <f t="shared" si="9"/>
        <v>80.667999999999992</v>
      </c>
      <c r="V30" s="10" t="str">
        <f t="shared" si="10"/>
        <v>25/32</v>
      </c>
      <c r="W30" s="10" t="str">
        <f t="shared" si="11"/>
        <v>合格</v>
      </c>
      <c r="X30" s="19">
        <f t="shared" si="12"/>
        <v>70.224999999999994</v>
      </c>
      <c r="Y30" s="10" t="str">
        <f t="shared" si="13"/>
        <v>26/32</v>
      </c>
      <c r="Z30" s="10" t="str">
        <f t="shared" si="14"/>
        <v>良好</v>
      </c>
      <c r="AA30" s="7"/>
      <c r="AB30" s="7"/>
      <c r="AC30" s="20"/>
      <c r="AD30" s="20"/>
    </row>
    <row r="31" spans="1:30" s="21" customFormat="1" ht="24">
      <c r="A31" s="14" t="s">
        <v>54</v>
      </c>
      <c r="B31" s="15" t="s">
        <v>55</v>
      </c>
      <c r="C31" s="15" t="s">
        <v>124</v>
      </c>
      <c r="D31" s="16" t="s">
        <v>113</v>
      </c>
      <c r="E31" s="7" t="s">
        <v>127</v>
      </c>
      <c r="F31" s="17">
        <v>25.1</v>
      </c>
      <c r="G31" s="7">
        <v>10</v>
      </c>
      <c r="H31" s="7">
        <f t="shared" si="0"/>
        <v>95.1</v>
      </c>
      <c r="I31" s="7" t="str">
        <f t="shared" si="1"/>
        <v>2/32</v>
      </c>
      <c r="J31" s="7" t="str">
        <f t="shared" si="2"/>
        <v>优秀</v>
      </c>
      <c r="K31" s="7">
        <v>80.900000000000006</v>
      </c>
      <c r="L31" s="7" t="str">
        <f t="shared" si="3"/>
        <v>19/32</v>
      </c>
      <c r="M31" s="7" t="str">
        <f t="shared" si="4"/>
        <v>良好</v>
      </c>
      <c r="N31" s="7">
        <v>66.8</v>
      </c>
      <c r="O31" s="7">
        <v>10</v>
      </c>
      <c r="P31" s="7">
        <f t="shared" si="5"/>
        <v>70.12</v>
      </c>
      <c r="Q31" s="7" t="str">
        <f t="shared" si="6"/>
        <v>合格</v>
      </c>
      <c r="R31" s="22">
        <v>61.95</v>
      </c>
      <c r="S31" s="7" t="str">
        <f t="shared" si="7"/>
        <v>25/32</v>
      </c>
      <c r="T31" s="7" t="str">
        <f t="shared" si="8"/>
        <v>良好</v>
      </c>
      <c r="U31" s="19">
        <f t="shared" si="9"/>
        <v>83.201000000000008</v>
      </c>
      <c r="V31" s="10" t="str">
        <f t="shared" si="10"/>
        <v>16/32</v>
      </c>
      <c r="W31" s="10" t="str">
        <f t="shared" si="11"/>
        <v>合格</v>
      </c>
      <c r="X31" s="19">
        <f t="shared" si="12"/>
        <v>71.425000000000011</v>
      </c>
      <c r="Y31" s="10" t="str">
        <f t="shared" si="13"/>
        <v>23/32</v>
      </c>
      <c r="Z31" s="10" t="str">
        <f t="shared" si="14"/>
        <v>良好</v>
      </c>
      <c r="AA31" s="7"/>
      <c r="AB31" s="7"/>
      <c r="AC31" s="20"/>
      <c r="AD31" s="20"/>
    </row>
    <row r="32" spans="1:30" s="21" customFormat="1" ht="24">
      <c r="A32" s="14" t="s">
        <v>56</v>
      </c>
      <c r="B32" s="15" t="s">
        <v>57</v>
      </c>
      <c r="C32" s="15" t="s">
        <v>124</v>
      </c>
      <c r="D32" s="16" t="s">
        <v>113</v>
      </c>
      <c r="E32" s="7" t="s">
        <v>128</v>
      </c>
      <c r="F32" s="17">
        <v>18.3</v>
      </c>
      <c r="G32" s="7">
        <v>10</v>
      </c>
      <c r="H32" s="7">
        <f t="shared" si="0"/>
        <v>88.3</v>
      </c>
      <c r="I32" s="7" t="str">
        <f t="shared" si="1"/>
        <v>18/32</v>
      </c>
      <c r="J32" s="7" t="str">
        <f t="shared" si="2"/>
        <v>良好</v>
      </c>
      <c r="K32" s="7">
        <v>82.3</v>
      </c>
      <c r="L32" s="7" t="str">
        <f t="shared" si="3"/>
        <v>14/32</v>
      </c>
      <c r="M32" s="7" t="str">
        <f t="shared" si="4"/>
        <v>良好</v>
      </c>
      <c r="N32" s="18">
        <v>76.5</v>
      </c>
      <c r="O32" s="7">
        <v>10</v>
      </c>
      <c r="P32" s="7">
        <f t="shared" si="5"/>
        <v>78.850000000000009</v>
      </c>
      <c r="Q32" s="7" t="str">
        <f t="shared" si="6"/>
        <v>合格</v>
      </c>
      <c r="R32" s="22">
        <v>61.8</v>
      </c>
      <c r="S32" s="7" t="str">
        <f t="shared" si="7"/>
        <v>26/32</v>
      </c>
      <c r="T32" s="7" t="str">
        <f t="shared" si="8"/>
        <v>良好</v>
      </c>
      <c r="U32" s="19">
        <f t="shared" si="9"/>
        <v>83.327499999999986</v>
      </c>
      <c r="V32" s="10" t="str">
        <f t="shared" si="10"/>
        <v>15/32</v>
      </c>
      <c r="W32" s="10" t="str">
        <f t="shared" si="11"/>
        <v>合格</v>
      </c>
      <c r="X32" s="19">
        <f t="shared" si="12"/>
        <v>72.05</v>
      </c>
      <c r="Y32" s="10" t="str">
        <f t="shared" si="13"/>
        <v>17/32</v>
      </c>
      <c r="Z32" s="10" t="str">
        <f t="shared" si="14"/>
        <v>良好</v>
      </c>
      <c r="AA32" s="7"/>
      <c r="AB32" s="7"/>
      <c r="AC32" s="20"/>
      <c r="AD32" s="20"/>
    </row>
    <row r="33" spans="1:30" s="21" customFormat="1" ht="24">
      <c r="A33" s="14" t="s">
        <v>58</v>
      </c>
      <c r="B33" s="15" t="s">
        <v>59</v>
      </c>
      <c r="C33" s="15" t="s">
        <v>124</v>
      </c>
      <c r="D33" s="16" t="s">
        <v>113</v>
      </c>
      <c r="E33" s="7"/>
      <c r="F33" s="17">
        <v>14.1</v>
      </c>
      <c r="G33" s="7">
        <v>10</v>
      </c>
      <c r="H33" s="7">
        <f t="shared" si="0"/>
        <v>84.1</v>
      </c>
      <c r="I33" s="7" t="str">
        <f t="shared" si="1"/>
        <v>30/32</v>
      </c>
      <c r="J33" s="7" t="str">
        <f t="shared" si="2"/>
        <v>良好</v>
      </c>
      <c r="K33" s="7">
        <v>74.8</v>
      </c>
      <c r="L33" s="7" t="str">
        <f t="shared" si="3"/>
        <v>31/32</v>
      </c>
      <c r="M33" s="7" t="str">
        <f t="shared" si="4"/>
        <v>合格</v>
      </c>
      <c r="N33" s="18">
        <v>60.4</v>
      </c>
      <c r="O33" s="7">
        <v>10</v>
      </c>
      <c r="P33" s="7">
        <f t="shared" si="5"/>
        <v>64.36</v>
      </c>
      <c r="Q33" s="7" t="str">
        <f t="shared" si="6"/>
        <v>合格</v>
      </c>
      <c r="R33" s="22">
        <v>61.2</v>
      </c>
      <c r="S33" s="7" t="str">
        <f t="shared" si="7"/>
        <v>32/32</v>
      </c>
      <c r="T33" s="7" t="str">
        <f t="shared" si="8"/>
        <v>合格</v>
      </c>
      <c r="U33" s="19">
        <f t="shared" si="9"/>
        <v>76.137999999999991</v>
      </c>
      <c r="V33" s="10" t="str">
        <f t="shared" si="10"/>
        <v>32/32</v>
      </c>
      <c r="W33" s="10" t="str">
        <f t="shared" si="11"/>
        <v>合格</v>
      </c>
      <c r="X33" s="19">
        <f t="shared" si="12"/>
        <v>68</v>
      </c>
      <c r="Y33" s="10" t="str">
        <f t="shared" si="13"/>
        <v>32/32</v>
      </c>
      <c r="Z33" s="10" t="str">
        <f t="shared" si="14"/>
        <v>合格</v>
      </c>
      <c r="AA33" s="7"/>
      <c r="AB33" s="7"/>
      <c r="AC33" s="20"/>
      <c r="AD33" s="20"/>
    </row>
    <row r="34" spans="1:30" s="21" customFormat="1" ht="24">
      <c r="A34" s="14" t="s">
        <v>60</v>
      </c>
      <c r="B34" s="15" t="s">
        <v>61</v>
      </c>
      <c r="C34" s="15" t="s">
        <v>124</v>
      </c>
      <c r="D34" s="16" t="s">
        <v>113</v>
      </c>
      <c r="E34" s="7" t="s">
        <v>129</v>
      </c>
      <c r="F34" s="17">
        <v>18.100000000000001</v>
      </c>
      <c r="G34" s="7">
        <v>10</v>
      </c>
      <c r="H34" s="7">
        <f t="shared" si="0"/>
        <v>88.1</v>
      </c>
      <c r="I34" s="7" t="str">
        <f t="shared" si="1"/>
        <v>20/32</v>
      </c>
      <c r="J34" s="7" t="str">
        <f t="shared" si="2"/>
        <v>良好</v>
      </c>
      <c r="K34" s="7">
        <v>80.2</v>
      </c>
      <c r="L34" s="7" t="str">
        <f t="shared" si="3"/>
        <v>21/32</v>
      </c>
      <c r="M34" s="7" t="str">
        <f t="shared" si="4"/>
        <v>良好</v>
      </c>
      <c r="N34" s="18">
        <v>72.7</v>
      </c>
      <c r="O34" s="7">
        <v>10</v>
      </c>
      <c r="P34" s="7">
        <f t="shared" si="5"/>
        <v>75.430000000000007</v>
      </c>
      <c r="Q34" s="7" t="str">
        <f t="shared" si="6"/>
        <v>合格</v>
      </c>
      <c r="R34" s="22">
        <v>63.3</v>
      </c>
      <c r="S34" s="7" t="str">
        <f t="shared" si="7"/>
        <v>9/32</v>
      </c>
      <c r="T34" s="7" t="str">
        <f t="shared" si="8"/>
        <v>优秀</v>
      </c>
      <c r="U34" s="19">
        <f t="shared" si="9"/>
        <v>81.541500000000013</v>
      </c>
      <c r="V34" s="10" t="str">
        <f t="shared" si="10"/>
        <v>24/32</v>
      </c>
      <c r="W34" s="10" t="str">
        <f t="shared" si="11"/>
        <v>合格</v>
      </c>
      <c r="X34" s="19">
        <f t="shared" si="12"/>
        <v>71.75</v>
      </c>
      <c r="Y34" s="10" t="str">
        <f t="shared" si="13"/>
        <v>19/32</v>
      </c>
      <c r="Z34" s="10" t="str">
        <f t="shared" si="14"/>
        <v>良好</v>
      </c>
      <c r="AA34" s="7"/>
      <c r="AB34" s="7"/>
      <c r="AC34" s="20"/>
      <c r="AD34" s="20"/>
    </row>
    <row r="35" spans="1:30" s="21" customFormat="1" ht="24">
      <c r="A35" s="14" t="s">
        <v>62</v>
      </c>
      <c r="B35" s="15" t="s">
        <v>63</v>
      </c>
      <c r="C35" s="15" t="s">
        <v>124</v>
      </c>
      <c r="D35" s="16" t="s">
        <v>113</v>
      </c>
      <c r="E35" s="7" t="s">
        <v>117</v>
      </c>
      <c r="F35" s="17">
        <v>18.5</v>
      </c>
      <c r="G35" s="7">
        <v>10</v>
      </c>
      <c r="H35" s="7">
        <f t="shared" si="0"/>
        <v>88.5</v>
      </c>
      <c r="I35" s="7" t="str">
        <f t="shared" si="1"/>
        <v>17/32</v>
      </c>
      <c r="J35" s="7" t="str">
        <f t="shared" si="2"/>
        <v>良好</v>
      </c>
      <c r="K35" s="7">
        <v>85.3</v>
      </c>
      <c r="L35" s="7" t="str">
        <f t="shared" si="3"/>
        <v>3/32</v>
      </c>
      <c r="M35" s="7" t="str">
        <f t="shared" si="4"/>
        <v>优秀</v>
      </c>
      <c r="N35" s="18">
        <v>48.4</v>
      </c>
      <c r="O35" s="7">
        <v>10</v>
      </c>
      <c r="P35" s="7">
        <f t="shared" si="5"/>
        <v>53.56</v>
      </c>
      <c r="Q35" s="7" t="str">
        <f t="shared" si="6"/>
        <v>不合格</v>
      </c>
      <c r="R35" s="22">
        <v>63.9</v>
      </c>
      <c r="S35" s="7" t="str">
        <f t="shared" si="7"/>
        <v>6/32</v>
      </c>
      <c r="T35" s="7" t="str">
        <f t="shared" si="8"/>
        <v>优秀</v>
      </c>
      <c r="U35" s="19">
        <f t="shared" si="9"/>
        <v>84.352999999999994</v>
      </c>
      <c r="V35" s="10" t="str">
        <f t="shared" si="10"/>
        <v>9/32</v>
      </c>
      <c r="W35" s="10" t="str">
        <f t="shared" si="11"/>
        <v>合格</v>
      </c>
      <c r="X35" s="19">
        <f t="shared" si="12"/>
        <v>74.599999999999994</v>
      </c>
      <c r="Y35" s="10" t="str">
        <f t="shared" si="13"/>
        <v>2/32</v>
      </c>
      <c r="Z35" s="10" t="str">
        <f t="shared" si="14"/>
        <v>优秀</v>
      </c>
      <c r="AA35" s="7"/>
      <c r="AB35" s="7"/>
      <c r="AC35" s="20"/>
      <c r="AD35" s="20"/>
    </row>
    <row r="36" spans="1:30" s="21" customFormat="1" ht="24">
      <c r="A36" s="14" t="s">
        <v>64</v>
      </c>
      <c r="B36" s="15" t="s">
        <v>65</v>
      </c>
      <c r="C36" s="15" t="s">
        <v>124</v>
      </c>
      <c r="D36" s="16" t="s">
        <v>113</v>
      </c>
      <c r="E36" s="7" t="s">
        <v>130</v>
      </c>
      <c r="F36" s="17">
        <v>17.5</v>
      </c>
      <c r="G36" s="7">
        <v>10</v>
      </c>
      <c r="H36" s="7">
        <f t="shared" si="0"/>
        <v>87.5</v>
      </c>
      <c r="I36" s="7" t="str">
        <f t="shared" si="1"/>
        <v>24/32</v>
      </c>
      <c r="J36" s="7" t="str">
        <f t="shared" si="2"/>
        <v>良好</v>
      </c>
      <c r="K36" s="7">
        <v>84</v>
      </c>
      <c r="L36" s="7" t="str">
        <f t="shared" si="3"/>
        <v>9/32</v>
      </c>
      <c r="M36" s="7" t="str">
        <f t="shared" si="4"/>
        <v>优秀</v>
      </c>
      <c r="N36" s="7">
        <v>71.3</v>
      </c>
      <c r="O36" s="7">
        <v>10</v>
      </c>
      <c r="P36" s="7">
        <f t="shared" si="5"/>
        <v>74.17</v>
      </c>
      <c r="Q36" s="7" t="str">
        <f t="shared" si="6"/>
        <v>合格</v>
      </c>
      <c r="R36" s="22">
        <v>62.7</v>
      </c>
      <c r="S36" s="7" t="str">
        <f t="shared" si="7"/>
        <v>13/32</v>
      </c>
      <c r="T36" s="7" t="str">
        <f t="shared" si="8"/>
        <v>良好</v>
      </c>
      <c r="U36" s="19">
        <f t="shared" si="9"/>
        <v>84.208500000000001</v>
      </c>
      <c r="V36" s="10" t="str">
        <f t="shared" si="10"/>
        <v>11/32</v>
      </c>
      <c r="W36" s="10" t="str">
        <f t="shared" si="11"/>
        <v>合格</v>
      </c>
      <c r="X36" s="19">
        <f t="shared" si="12"/>
        <v>73.349999999999994</v>
      </c>
      <c r="Y36" s="10" t="str">
        <f t="shared" si="13"/>
        <v>9/32</v>
      </c>
      <c r="Z36" s="10" t="str">
        <f t="shared" si="14"/>
        <v>优秀</v>
      </c>
      <c r="AA36" s="7" t="s">
        <v>115</v>
      </c>
      <c r="AB36" s="7"/>
      <c r="AC36" s="20"/>
      <c r="AD36" s="7"/>
    </row>
    <row r="37" spans="1:30">
      <c r="A37" s="54" t="s">
        <v>131</v>
      </c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</row>
    <row r="38" spans="1:30">
      <c r="A38" s="54" t="s">
        <v>132</v>
      </c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</row>
  </sheetData>
  <mergeCells count="19">
    <mergeCell ref="A1:AD1"/>
    <mergeCell ref="A2:AC2"/>
    <mergeCell ref="A3:A4"/>
    <mergeCell ref="B3:B4"/>
    <mergeCell ref="C3:C4"/>
    <mergeCell ref="D3:D4"/>
    <mergeCell ref="E3:E4"/>
    <mergeCell ref="F3:J3"/>
    <mergeCell ref="K3:M3"/>
    <mergeCell ref="N3:Q3"/>
    <mergeCell ref="AD3:AD4"/>
    <mergeCell ref="A37:AD37"/>
    <mergeCell ref="A38:AD38"/>
    <mergeCell ref="R3:T3"/>
    <mergeCell ref="U3:W3"/>
    <mergeCell ref="X3:Z3"/>
    <mergeCell ref="AA3:AA4"/>
    <mergeCell ref="AB3:AB4"/>
    <mergeCell ref="AC3:AC4"/>
  </mergeCells>
  <phoneticPr fontId="1" type="noConversion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4F0D4-1709-4698-9CF7-FE515305F9C6}">
  <dimension ref="A1:AD38"/>
  <sheetViews>
    <sheetView topLeftCell="E25" workbookViewId="0">
      <selection activeCell="L34" sqref="L34"/>
    </sheetView>
  </sheetViews>
  <sheetFormatPr defaultRowHeight="14.25"/>
  <cols>
    <col min="1" max="16384" width="9" style="5"/>
  </cols>
  <sheetData>
    <row r="1" spans="1:30" ht="20.25">
      <c r="A1" s="58" t="s">
        <v>90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</row>
    <row r="2" spans="1:30">
      <c r="A2" s="59" t="s">
        <v>91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6"/>
    </row>
    <row r="3" spans="1:30">
      <c r="A3" s="55" t="s">
        <v>0</v>
      </c>
      <c r="B3" s="55" t="s">
        <v>1</v>
      </c>
      <c r="C3" s="55" t="s">
        <v>92</v>
      </c>
      <c r="D3" s="55" t="s">
        <v>93</v>
      </c>
      <c r="E3" s="55" t="s">
        <v>94</v>
      </c>
      <c r="F3" s="55" t="s">
        <v>95</v>
      </c>
      <c r="G3" s="55"/>
      <c r="H3" s="55"/>
      <c r="I3" s="55"/>
      <c r="J3" s="55"/>
      <c r="K3" s="55" t="s">
        <v>96</v>
      </c>
      <c r="L3" s="55"/>
      <c r="M3" s="55"/>
      <c r="N3" s="60" t="s">
        <v>97</v>
      </c>
      <c r="O3" s="61"/>
      <c r="P3" s="61"/>
      <c r="Q3" s="62"/>
      <c r="R3" s="55" t="s">
        <v>133</v>
      </c>
      <c r="S3" s="55"/>
      <c r="T3" s="55"/>
      <c r="U3" s="56" t="s">
        <v>134</v>
      </c>
      <c r="V3" s="56"/>
      <c r="W3" s="56"/>
      <c r="X3" s="56" t="s">
        <v>135</v>
      </c>
      <c r="Y3" s="56"/>
      <c r="Z3" s="56"/>
      <c r="AA3" s="57" t="s">
        <v>101</v>
      </c>
      <c r="AB3" s="55" t="s">
        <v>102</v>
      </c>
      <c r="AC3" s="55" t="s">
        <v>103</v>
      </c>
      <c r="AD3" s="63" t="s">
        <v>104</v>
      </c>
    </row>
    <row r="4" spans="1:30" ht="36">
      <c r="A4" s="55"/>
      <c r="B4" s="55"/>
      <c r="C4" s="55"/>
      <c r="D4" s="55"/>
      <c r="E4" s="55"/>
      <c r="F4" s="7" t="s">
        <v>105</v>
      </c>
      <c r="G4" s="7" t="s">
        <v>106</v>
      </c>
      <c r="H4" s="7" t="s">
        <v>107</v>
      </c>
      <c r="I4" s="7" t="s">
        <v>108</v>
      </c>
      <c r="J4" s="7" t="s">
        <v>109</v>
      </c>
      <c r="K4" s="7" t="s">
        <v>107</v>
      </c>
      <c r="L4" s="7" t="s">
        <v>108</v>
      </c>
      <c r="M4" s="7" t="s">
        <v>109</v>
      </c>
      <c r="N4" s="7" t="s">
        <v>136</v>
      </c>
      <c r="O4" s="7" t="s">
        <v>111</v>
      </c>
      <c r="P4" s="12" t="s">
        <v>107</v>
      </c>
      <c r="Q4" s="7" t="s">
        <v>109</v>
      </c>
      <c r="R4" s="7" t="s">
        <v>107</v>
      </c>
      <c r="S4" s="7" t="s">
        <v>108</v>
      </c>
      <c r="T4" s="7" t="s">
        <v>109</v>
      </c>
      <c r="U4" s="7" t="s">
        <v>107</v>
      </c>
      <c r="V4" s="7" t="s">
        <v>108</v>
      </c>
      <c r="W4" s="7" t="s">
        <v>109</v>
      </c>
      <c r="X4" s="7" t="s">
        <v>107</v>
      </c>
      <c r="Y4" s="7" t="s">
        <v>108</v>
      </c>
      <c r="Z4" s="7" t="s">
        <v>109</v>
      </c>
      <c r="AA4" s="57"/>
      <c r="AB4" s="55"/>
      <c r="AC4" s="55"/>
      <c r="AD4" s="64"/>
    </row>
    <row r="5" spans="1:30" ht="21">
      <c r="A5" s="24" t="s">
        <v>2</v>
      </c>
      <c r="B5" s="7" t="s">
        <v>3</v>
      </c>
      <c r="C5" s="7" t="s">
        <v>112</v>
      </c>
      <c r="D5" s="7" t="s">
        <v>113</v>
      </c>
      <c r="E5" s="8"/>
      <c r="F5" s="7">
        <v>17.2</v>
      </c>
      <c r="G5" s="7">
        <v>10</v>
      </c>
      <c r="H5" s="7">
        <f t="shared" ref="H5:H36" si="0">60+F5+G5</f>
        <v>87.2</v>
      </c>
      <c r="I5" s="7" t="str">
        <f t="shared" ref="I5:I36" si="1">CONCATENATE(RANK(H5,$H$5:$H$36,0),"/",COUNT($H$5:$H$36))</f>
        <v>22/32</v>
      </c>
      <c r="J5" s="7" t="str">
        <f t="shared" ref="J5:J36" si="2">IF(H5&lt;60,"不合格",IF(AND(H5&gt;=60,H5&lt;80),"合格",IF(AND(H5&gt;=80,H5&lt;90),"良好","优秀")))</f>
        <v>良好</v>
      </c>
      <c r="K5" s="7">
        <v>78.5</v>
      </c>
      <c r="L5" s="7" t="str">
        <f t="shared" ref="L5:L36" si="3">CONCATENATE(RANK(K5,$K$5:$K$36,0),"/",COUNT($K$5:$K$36))</f>
        <v>24/32</v>
      </c>
      <c r="M5" s="7" t="str">
        <f t="shared" ref="M5:M36" si="4">IF(RANK(K5,$K$5:$K$36,0)&gt;COUNT($K$5:$K$36)*0.9,"合格",IF(RANK(K5,$K$5:$K$36,0)&lt;=COUNT($K$5:$K$36)*0.4,"优秀","良好"))</f>
        <v>良好</v>
      </c>
      <c r="N5" s="7">
        <v>70</v>
      </c>
      <c r="O5" s="7">
        <v>100</v>
      </c>
      <c r="P5" s="7">
        <f t="shared" ref="P5:P36" si="5">N5*0.8+O5*0.2</f>
        <v>76</v>
      </c>
      <c r="Q5" s="7" t="str">
        <f t="shared" ref="Q5:Q36" si="6">IF(P5&lt;60,"不合格",IF(AND(P5&gt;=60,P5&lt;80),"合格",IF(AND(P5&gt;=80,P5&lt;90),"良好","优秀")))</f>
        <v>合格</v>
      </c>
      <c r="R5" s="7">
        <v>61.68</v>
      </c>
      <c r="S5" s="7" t="str">
        <f t="shared" ref="S5:S36" si="7">CONCATENATE(RANK(R5,$R$5:$R$36,0),"/",COUNT($R$5:$R$36))</f>
        <v>29/32</v>
      </c>
      <c r="T5" s="7" t="str">
        <f t="shared" ref="T5:T36" si="8">IF(RANK(R5,$R$5:$R$36,0)&gt;COUNT($R$5:$R$36)*0.9,"合格",IF(RANK(R5,$R$5:$R$36,0)&lt;=COUNT($R$5:$R$36)*0.4,"优秀","良好"))</f>
        <v>合格</v>
      </c>
      <c r="U5" s="10">
        <f t="shared" ref="U5:U36" si="9">H5*0.2+K5*0.75+P5*0.05</f>
        <v>80.114999999999995</v>
      </c>
      <c r="V5" s="10" t="str">
        <f t="shared" ref="V5:V36" si="10">CONCATENATE(RANK(U5,$U$5:$U$36,0),"/",COUNT($U$5:$U$36))</f>
        <v>24/32</v>
      </c>
      <c r="W5" s="25" t="str">
        <f t="shared" ref="W5:W36" si="11">IF(RANK(U5,$U$5:$U$36,0)&gt;COUNT($U$5:$U$36)*0.9,"合格",IF(RANK(U5,$U$5:$U$36,0)&lt;=COUNT($U$5:$U$36)*0.4,"优秀","良好"))</f>
        <v>良好</v>
      </c>
      <c r="X5" s="10">
        <f t="shared" ref="X5:X36" si="12">K5*0.5+R5*0.5</f>
        <v>70.09</v>
      </c>
      <c r="Y5" s="10" t="str">
        <f t="shared" ref="Y5:Y36" si="13">CONCATENATE(RANK(X5,$X$5:$X$36,0),"/",COUNT($X$5:$X$36))</f>
        <v>28/32</v>
      </c>
      <c r="Z5" s="25" t="str">
        <f t="shared" ref="Z5:Z36" si="14">IF(RANK(X5,$X$5:$X$36,0)&gt;COUNT($X$5:$X$36)*0.9,"合格",IF(RANK(X5,$X$5:$X$36,0)&lt;=COUNT($X$5:$X$36)*0.4,"优秀","良好"))</f>
        <v>良好</v>
      </c>
      <c r="AA5" s="7"/>
      <c r="AB5" s="7"/>
      <c r="AC5" s="6"/>
      <c r="AD5" s="26"/>
    </row>
    <row r="6" spans="1:30" ht="24">
      <c r="A6" s="24" t="s">
        <v>4</v>
      </c>
      <c r="B6" s="7" t="s">
        <v>5</v>
      </c>
      <c r="C6" s="7" t="s">
        <v>112</v>
      </c>
      <c r="D6" s="7" t="s">
        <v>113</v>
      </c>
      <c r="E6" s="8" t="s">
        <v>137</v>
      </c>
      <c r="F6" s="7">
        <v>24</v>
      </c>
      <c r="G6" s="7">
        <v>10</v>
      </c>
      <c r="H6" s="7">
        <f t="shared" si="0"/>
        <v>94</v>
      </c>
      <c r="I6" s="7" t="str">
        <f t="shared" si="1"/>
        <v>8/32</v>
      </c>
      <c r="J6" s="7" t="str">
        <f t="shared" si="2"/>
        <v>优秀</v>
      </c>
      <c r="K6" s="7">
        <v>88.2</v>
      </c>
      <c r="L6" s="7" t="str">
        <f t="shared" si="3"/>
        <v>1/32</v>
      </c>
      <c r="M6" s="7" t="str">
        <f t="shared" si="4"/>
        <v>优秀</v>
      </c>
      <c r="N6" s="7">
        <v>71.900000000000006</v>
      </c>
      <c r="O6" s="7">
        <v>100</v>
      </c>
      <c r="P6" s="7">
        <f t="shared" si="5"/>
        <v>77.52000000000001</v>
      </c>
      <c r="Q6" s="7" t="str">
        <f t="shared" si="6"/>
        <v>合格</v>
      </c>
      <c r="R6" s="7">
        <v>71.72</v>
      </c>
      <c r="S6" s="7" t="str">
        <f t="shared" si="7"/>
        <v>1/32</v>
      </c>
      <c r="T6" s="7" t="str">
        <f t="shared" si="8"/>
        <v>优秀</v>
      </c>
      <c r="U6" s="10">
        <f t="shared" si="9"/>
        <v>88.826000000000008</v>
      </c>
      <c r="V6" s="10" t="str">
        <f t="shared" si="10"/>
        <v>1/32</v>
      </c>
      <c r="W6" s="25" t="str">
        <f t="shared" si="11"/>
        <v>优秀</v>
      </c>
      <c r="X6" s="10">
        <f t="shared" si="12"/>
        <v>79.960000000000008</v>
      </c>
      <c r="Y6" s="10" t="str">
        <f t="shared" si="13"/>
        <v>1/32</v>
      </c>
      <c r="Z6" s="25" t="str">
        <f t="shared" si="14"/>
        <v>优秀</v>
      </c>
      <c r="AA6" s="7" t="s">
        <v>138</v>
      </c>
      <c r="AB6" s="7" t="s">
        <v>139</v>
      </c>
      <c r="AC6" s="6"/>
      <c r="AD6" s="6" t="s">
        <v>140</v>
      </c>
    </row>
    <row r="7" spans="1:30" ht="24">
      <c r="A7" s="24" t="s">
        <v>6</v>
      </c>
      <c r="B7" s="7" t="s">
        <v>7</v>
      </c>
      <c r="C7" s="7" t="s">
        <v>112</v>
      </c>
      <c r="D7" s="7" t="s">
        <v>141</v>
      </c>
      <c r="E7" s="8" t="s">
        <v>142</v>
      </c>
      <c r="F7" s="7">
        <v>26</v>
      </c>
      <c r="G7" s="7">
        <v>10</v>
      </c>
      <c r="H7" s="7">
        <f t="shared" si="0"/>
        <v>96</v>
      </c>
      <c r="I7" s="7" t="str">
        <f t="shared" si="1"/>
        <v>3/32</v>
      </c>
      <c r="J7" s="7" t="str">
        <f t="shared" si="2"/>
        <v>优秀</v>
      </c>
      <c r="K7" s="7">
        <v>82.8</v>
      </c>
      <c r="L7" s="7" t="str">
        <f t="shared" si="3"/>
        <v>9/32</v>
      </c>
      <c r="M7" s="7" t="str">
        <f t="shared" si="4"/>
        <v>优秀</v>
      </c>
      <c r="N7" s="7">
        <v>81.3</v>
      </c>
      <c r="O7" s="7">
        <v>100</v>
      </c>
      <c r="P7" s="7">
        <f t="shared" si="5"/>
        <v>85.04</v>
      </c>
      <c r="Q7" s="7" t="str">
        <f t="shared" si="6"/>
        <v>良好</v>
      </c>
      <c r="R7" s="7">
        <v>67.454999999999998</v>
      </c>
      <c r="S7" s="7" t="str">
        <f t="shared" si="7"/>
        <v>5/32</v>
      </c>
      <c r="T7" s="7" t="str">
        <f t="shared" si="8"/>
        <v>优秀</v>
      </c>
      <c r="U7" s="10">
        <f t="shared" si="9"/>
        <v>85.551999999999992</v>
      </c>
      <c r="V7" s="10" t="str">
        <f t="shared" si="10"/>
        <v>6/32</v>
      </c>
      <c r="W7" s="25" t="str">
        <f t="shared" si="11"/>
        <v>优秀</v>
      </c>
      <c r="X7" s="10">
        <f t="shared" si="12"/>
        <v>75.127499999999998</v>
      </c>
      <c r="Y7" s="10" t="str">
        <f t="shared" si="13"/>
        <v>7/32</v>
      </c>
      <c r="Z7" s="25" t="str">
        <f t="shared" si="14"/>
        <v>优秀</v>
      </c>
      <c r="AA7" s="7" t="s">
        <v>115</v>
      </c>
      <c r="AB7" s="7" t="s">
        <v>143</v>
      </c>
      <c r="AC7" s="6"/>
      <c r="AD7" s="6" t="s">
        <v>140</v>
      </c>
    </row>
    <row r="8" spans="1:30" ht="21">
      <c r="A8" s="24" t="s">
        <v>8</v>
      </c>
      <c r="B8" s="7" t="s">
        <v>9</v>
      </c>
      <c r="C8" s="7" t="s">
        <v>112</v>
      </c>
      <c r="D8" s="7" t="s">
        <v>113</v>
      </c>
      <c r="E8" s="8"/>
      <c r="F8" s="7">
        <v>16.399999999999999</v>
      </c>
      <c r="G8" s="7">
        <v>10</v>
      </c>
      <c r="H8" s="7">
        <f t="shared" si="0"/>
        <v>86.4</v>
      </c>
      <c r="I8" s="7" t="str">
        <f t="shared" si="1"/>
        <v>24/32</v>
      </c>
      <c r="J8" s="7" t="str">
        <f t="shared" si="2"/>
        <v>良好</v>
      </c>
      <c r="K8" s="7">
        <v>71.400000000000006</v>
      </c>
      <c r="L8" s="7" t="str">
        <f t="shared" si="3"/>
        <v>31/32</v>
      </c>
      <c r="M8" s="7" t="str">
        <f t="shared" si="4"/>
        <v>合格</v>
      </c>
      <c r="N8" s="7">
        <v>78.8</v>
      </c>
      <c r="O8" s="7">
        <v>100</v>
      </c>
      <c r="P8" s="7">
        <f t="shared" si="5"/>
        <v>83.039999999999992</v>
      </c>
      <c r="Q8" s="7" t="str">
        <f t="shared" si="6"/>
        <v>良好</v>
      </c>
      <c r="R8" s="7">
        <v>63.18</v>
      </c>
      <c r="S8" s="7" t="str">
        <f t="shared" si="7"/>
        <v>23/32</v>
      </c>
      <c r="T8" s="7" t="str">
        <f t="shared" si="8"/>
        <v>良好</v>
      </c>
      <c r="U8" s="10">
        <f t="shared" si="9"/>
        <v>74.982000000000014</v>
      </c>
      <c r="V8" s="10" t="str">
        <f t="shared" si="10"/>
        <v>31/32</v>
      </c>
      <c r="W8" s="25" t="str">
        <f t="shared" si="11"/>
        <v>合格</v>
      </c>
      <c r="X8" s="10">
        <f t="shared" si="12"/>
        <v>67.290000000000006</v>
      </c>
      <c r="Y8" s="10" t="str">
        <f t="shared" si="13"/>
        <v>31/32</v>
      </c>
      <c r="Z8" s="25" t="str">
        <f t="shared" si="14"/>
        <v>合格</v>
      </c>
      <c r="AA8" s="7"/>
      <c r="AB8" s="7"/>
      <c r="AC8" s="6" t="s">
        <v>122</v>
      </c>
      <c r="AD8" s="6"/>
    </row>
    <row r="9" spans="1:30" ht="21">
      <c r="A9" s="24" t="s">
        <v>10</v>
      </c>
      <c r="B9" s="7" t="s">
        <v>11</v>
      </c>
      <c r="C9" s="7" t="s">
        <v>112</v>
      </c>
      <c r="D9" s="7" t="s">
        <v>113</v>
      </c>
      <c r="E9" s="8"/>
      <c r="F9" s="7">
        <v>-9.9999999999999645E-2</v>
      </c>
      <c r="G9" s="7">
        <v>10</v>
      </c>
      <c r="H9" s="7">
        <f t="shared" si="0"/>
        <v>69.900000000000006</v>
      </c>
      <c r="I9" s="7" t="str">
        <f t="shared" si="1"/>
        <v>31/32</v>
      </c>
      <c r="J9" s="7" t="str">
        <f t="shared" si="2"/>
        <v>合格</v>
      </c>
      <c r="K9" s="7">
        <v>81.599999999999994</v>
      </c>
      <c r="L9" s="7" t="str">
        <f t="shared" si="3"/>
        <v>14/32</v>
      </c>
      <c r="M9" s="7" t="str">
        <f t="shared" si="4"/>
        <v>良好</v>
      </c>
      <c r="N9" s="7">
        <v>73.3</v>
      </c>
      <c r="O9" s="7">
        <v>100</v>
      </c>
      <c r="P9" s="7">
        <f t="shared" si="5"/>
        <v>78.64</v>
      </c>
      <c r="Q9" s="7" t="str">
        <f t="shared" si="6"/>
        <v>合格</v>
      </c>
      <c r="R9" s="7">
        <v>63.78</v>
      </c>
      <c r="S9" s="7" t="str">
        <f t="shared" si="7"/>
        <v>21/32</v>
      </c>
      <c r="T9" s="7" t="str">
        <f t="shared" si="8"/>
        <v>良好</v>
      </c>
      <c r="U9" s="10">
        <f t="shared" si="9"/>
        <v>79.111999999999995</v>
      </c>
      <c r="V9" s="10" t="str">
        <f t="shared" si="10"/>
        <v>27/32</v>
      </c>
      <c r="W9" s="25" t="str">
        <f t="shared" si="11"/>
        <v>良好</v>
      </c>
      <c r="X9" s="10">
        <f t="shared" si="12"/>
        <v>72.69</v>
      </c>
      <c r="Y9" s="10" t="str">
        <f t="shared" si="13"/>
        <v>17/32</v>
      </c>
      <c r="Z9" s="25" t="str">
        <f t="shared" si="14"/>
        <v>良好</v>
      </c>
      <c r="AA9" s="7"/>
      <c r="AB9" s="7"/>
      <c r="AC9" s="6"/>
      <c r="AD9" s="6"/>
    </row>
    <row r="10" spans="1:30" ht="21">
      <c r="A10" s="24" t="s">
        <v>12</v>
      </c>
      <c r="B10" s="7" t="s">
        <v>13</v>
      </c>
      <c r="C10" s="7" t="s">
        <v>112</v>
      </c>
      <c r="D10" s="7" t="s">
        <v>113</v>
      </c>
      <c r="E10" s="8" t="s">
        <v>144</v>
      </c>
      <c r="F10" s="7">
        <v>23.4</v>
      </c>
      <c r="G10" s="7">
        <v>10</v>
      </c>
      <c r="H10" s="7">
        <f t="shared" si="0"/>
        <v>93.4</v>
      </c>
      <c r="I10" s="7" t="str">
        <f t="shared" si="1"/>
        <v>9/32</v>
      </c>
      <c r="J10" s="7" t="str">
        <f t="shared" si="2"/>
        <v>优秀</v>
      </c>
      <c r="K10" s="7">
        <v>81.3</v>
      </c>
      <c r="L10" s="7" t="str">
        <f t="shared" si="3"/>
        <v>16/32</v>
      </c>
      <c r="M10" s="7" t="str">
        <f t="shared" si="4"/>
        <v>良好</v>
      </c>
      <c r="N10" s="7">
        <v>70.099999999999994</v>
      </c>
      <c r="O10" s="7">
        <v>100</v>
      </c>
      <c r="P10" s="7">
        <f t="shared" si="5"/>
        <v>76.08</v>
      </c>
      <c r="Q10" s="7" t="str">
        <f t="shared" si="6"/>
        <v>合格</v>
      </c>
      <c r="R10" s="7">
        <v>64.680000000000007</v>
      </c>
      <c r="S10" s="7" t="str">
        <f t="shared" si="7"/>
        <v>17/32</v>
      </c>
      <c r="T10" s="7" t="str">
        <f t="shared" si="8"/>
        <v>良好</v>
      </c>
      <c r="U10" s="10">
        <f t="shared" si="9"/>
        <v>83.459000000000003</v>
      </c>
      <c r="V10" s="10" t="str">
        <f t="shared" si="10"/>
        <v>13/32</v>
      </c>
      <c r="W10" s="25" t="str">
        <f t="shared" si="11"/>
        <v>良好</v>
      </c>
      <c r="X10" s="10">
        <f t="shared" si="12"/>
        <v>72.990000000000009</v>
      </c>
      <c r="Y10" s="10" t="str">
        <f t="shared" si="13"/>
        <v>14/32</v>
      </c>
      <c r="Z10" s="25" t="str">
        <f t="shared" si="14"/>
        <v>良好</v>
      </c>
      <c r="AA10" s="7"/>
      <c r="AB10" s="7"/>
      <c r="AC10" s="6"/>
      <c r="AD10" s="6"/>
    </row>
    <row r="11" spans="1:30" ht="21">
      <c r="A11" s="24" t="s">
        <v>14</v>
      </c>
      <c r="B11" s="7" t="s">
        <v>15</v>
      </c>
      <c r="C11" s="7" t="s">
        <v>112</v>
      </c>
      <c r="D11" s="7" t="s">
        <v>113</v>
      </c>
      <c r="E11" s="8"/>
      <c r="F11" s="7">
        <v>0.40000000000000036</v>
      </c>
      <c r="G11" s="7">
        <v>10</v>
      </c>
      <c r="H11" s="7">
        <f t="shared" si="0"/>
        <v>70.400000000000006</v>
      </c>
      <c r="I11" s="7" t="str">
        <f t="shared" si="1"/>
        <v>30/32</v>
      </c>
      <c r="J11" s="7" t="str">
        <f t="shared" si="2"/>
        <v>合格</v>
      </c>
      <c r="K11" s="7">
        <v>79.900000000000006</v>
      </c>
      <c r="L11" s="7" t="str">
        <f t="shared" si="3"/>
        <v>21/32</v>
      </c>
      <c r="M11" s="7" t="str">
        <f t="shared" si="4"/>
        <v>良好</v>
      </c>
      <c r="N11" s="7">
        <v>75</v>
      </c>
      <c r="O11" s="7">
        <v>100</v>
      </c>
      <c r="P11" s="7">
        <f t="shared" si="5"/>
        <v>80</v>
      </c>
      <c r="Q11" s="7" t="str">
        <f t="shared" si="6"/>
        <v>良好</v>
      </c>
      <c r="R11" s="7">
        <v>61.68</v>
      </c>
      <c r="S11" s="7" t="str">
        <f t="shared" si="7"/>
        <v>29/32</v>
      </c>
      <c r="T11" s="7" t="str">
        <f t="shared" si="8"/>
        <v>合格</v>
      </c>
      <c r="U11" s="10">
        <f t="shared" si="9"/>
        <v>78.00500000000001</v>
      </c>
      <c r="V11" s="10" t="str">
        <f t="shared" si="10"/>
        <v>28/32</v>
      </c>
      <c r="W11" s="25" t="str">
        <f t="shared" si="11"/>
        <v>良好</v>
      </c>
      <c r="X11" s="10">
        <f t="shared" si="12"/>
        <v>70.790000000000006</v>
      </c>
      <c r="Y11" s="10" t="str">
        <f t="shared" si="13"/>
        <v>27/32</v>
      </c>
      <c r="Z11" s="25" t="str">
        <f t="shared" si="14"/>
        <v>良好</v>
      </c>
      <c r="AA11" s="7"/>
      <c r="AB11" s="7"/>
      <c r="AC11" s="6"/>
      <c r="AD11" s="6"/>
    </row>
    <row r="12" spans="1:30" ht="21">
      <c r="A12" s="24" t="s">
        <v>16</v>
      </c>
      <c r="B12" s="7" t="s">
        <v>17</v>
      </c>
      <c r="C12" s="7" t="s">
        <v>112</v>
      </c>
      <c r="D12" s="7" t="s">
        <v>113</v>
      </c>
      <c r="E12" s="8"/>
      <c r="F12" s="7">
        <v>-9.9999999999999645E-2</v>
      </c>
      <c r="G12" s="7">
        <v>10</v>
      </c>
      <c r="H12" s="7">
        <f t="shared" si="0"/>
        <v>69.900000000000006</v>
      </c>
      <c r="I12" s="7" t="str">
        <f t="shared" si="1"/>
        <v>31/32</v>
      </c>
      <c r="J12" s="7" t="str">
        <f t="shared" si="2"/>
        <v>合格</v>
      </c>
      <c r="K12" s="7">
        <v>78.5</v>
      </c>
      <c r="L12" s="7" t="str">
        <f t="shared" si="3"/>
        <v>24/32</v>
      </c>
      <c r="M12" s="7" t="str">
        <f t="shared" si="4"/>
        <v>良好</v>
      </c>
      <c r="N12" s="7">
        <v>79.400000000000006</v>
      </c>
      <c r="O12" s="7">
        <v>100</v>
      </c>
      <c r="P12" s="7">
        <f t="shared" si="5"/>
        <v>83.52000000000001</v>
      </c>
      <c r="Q12" s="7" t="str">
        <f t="shared" si="6"/>
        <v>良好</v>
      </c>
      <c r="R12" s="7">
        <v>63.78</v>
      </c>
      <c r="S12" s="7" t="str">
        <f t="shared" si="7"/>
        <v>21/32</v>
      </c>
      <c r="T12" s="7" t="str">
        <f t="shared" si="8"/>
        <v>良好</v>
      </c>
      <c r="U12" s="10">
        <f t="shared" si="9"/>
        <v>77.031000000000006</v>
      </c>
      <c r="V12" s="10" t="str">
        <f t="shared" si="10"/>
        <v>29/32</v>
      </c>
      <c r="W12" s="25" t="str">
        <f t="shared" si="11"/>
        <v>合格</v>
      </c>
      <c r="X12" s="10">
        <f t="shared" si="12"/>
        <v>71.14</v>
      </c>
      <c r="Y12" s="10" t="str">
        <f t="shared" si="13"/>
        <v>26/32</v>
      </c>
      <c r="Z12" s="25" t="str">
        <f t="shared" si="14"/>
        <v>良好</v>
      </c>
      <c r="AA12" s="7"/>
      <c r="AB12" s="7"/>
      <c r="AC12" s="6"/>
      <c r="AD12" s="6"/>
    </row>
    <row r="13" spans="1:30" ht="21">
      <c r="A13" s="24" t="s">
        <v>18</v>
      </c>
      <c r="B13" s="7" t="s">
        <v>19</v>
      </c>
      <c r="C13" s="7" t="s">
        <v>112</v>
      </c>
      <c r="D13" s="7" t="s">
        <v>113</v>
      </c>
      <c r="E13" s="8"/>
      <c r="F13" s="7">
        <v>2.8</v>
      </c>
      <c r="G13" s="7">
        <v>10</v>
      </c>
      <c r="H13" s="7">
        <f t="shared" si="0"/>
        <v>72.8</v>
      </c>
      <c r="I13" s="7" t="str">
        <f t="shared" si="1"/>
        <v>28/32</v>
      </c>
      <c r="J13" s="7" t="str">
        <f t="shared" si="2"/>
        <v>合格</v>
      </c>
      <c r="K13" s="7">
        <v>80.400000000000006</v>
      </c>
      <c r="L13" s="7" t="str">
        <f t="shared" si="3"/>
        <v>19/32</v>
      </c>
      <c r="M13" s="7" t="str">
        <f t="shared" si="4"/>
        <v>良好</v>
      </c>
      <c r="N13" s="7">
        <v>94</v>
      </c>
      <c r="O13" s="7">
        <v>100</v>
      </c>
      <c r="P13" s="7">
        <f t="shared" si="5"/>
        <v>95.2</v>
      </c>
      <c r="Q13" s="7" t="str">
        <f t="shared" si="6"/>
        <v>优秀</v>
      </c>
      <c r="R13" s="7">
        <v>64.53</v>
      </c>
      <c r="S13" s="7" t="str">
        <f t="shared" si="7"/>
        <v>19/32</v>
      </c>
      <c r="T13" s="7" t="str">
        <f t="shared" si="8"/>
        <v>良好</v>
      </c>
      <c r="U13" s="10">
        <f t="shared" si="9"/>
        <v>79.62</v>
      </c>
      <c r="V13" s="10" t="str">
        <f t="shared" si="10"/>
        <v>25/32</v>
      </c>
      <c r="W13" s="25" t="str">
        <f t="shared" si="11"/>
        <v>良好</v>
      </c>
      <c r="X13" s="10">
        <f t="shared" si="12"/>
        <v>72.465000000000003</v>
      </c>
      <c r="Y13" s="10" t="str">
        <f t="shared" si="13"/>
        <v>21/32</v>
      </c>
      <c r="Z13" s="25" t="str">
        <f t="shared" si="14"/>
        <v>良好</v>
      </c>
      <c r="AA13" s="7"/>
      <c r="AB13" s="7"/>
      <c r="AC13" s="6"/>
      <c r="AD13" s="6"/>
    </row>
    <row r="14" spans="1:30" ht="21">
      <c r="A14" s="24" t="s">
        <v>20</v>
      </c>
      <c r="B14" s="7" t="s">
        <v>21</v>
      </c>
      <c r="C14" s="7" t="s">
        <v>112</v>
      </c>
      <c r="D14" s="7" t="s">
        <v>141</v>
      </c>
      <c r="E14" s="8" t="s">
        <v>145</v>
      </c>
      <c r="F14" s="7">
        <v>18.2</v>
      </c>
      <c r="G14" s="7">
        <v>10</v>
      </c>
      <c r="H14" s="7">
        <f t="shared" si="0"/>
        <v>88.2</v>
      </c>
      <c r="I14" s="7" t="str">
        <f t="shared" si="1"/>
        <v>20/32</v>
      </c>
      <c r="J14" s="7" t="str">
        <f t="shared" si="2"/>
        <v>良好</v>
      </c>
      <c r="K14" s="7">
        <v>83.9</v>
      </c>
      <c r="L14" s="7" t="str">
        <f t="shared" si="3"/>
        <v>7/32</v>
      </c>
      <c r="M14" s="7" t="str">
        <f t="shared" si="4"/>
        <v>优秀</v>
      </c>
      <c r="N14" s="7">
        <v>76.7</v>
      </c>
      <c r="O14" s="7">
        <v>100</v>
      </c>
      <c r="P14" s="7">
        <f t="shared" si="5"/>
        <v>81.360000000000014</v>
      </c>
      <c r="Q14" s="7" t="str">
        <f t="shared" si="6"/>
        <v>良好</v>
      </c>
      <c r="R14" s="7">
        <v>66.48</v>
      </c>
      <c r="S14" s="7" t="str">
        <f t="shared" si="7"/>
        <v>9/32</v>
      </c>
      <c r="T14" s="7" t="str">
        <f t="shared" si="8"/>
        <v>优秀</v>
      </c>
      <c r="U14" s="10">
        <f t="shared" si="9"/>
        <v>84.632999999999996</v>
      </c>
      <c r="V14" s="10" t="str">
        <f t="shared" si="10"/>
        <v>9/32</v>
      </c>
      <c r="W14" s="25" t="str">
        <f t="shared" si="11"/>
        <v>优秀</v>
      </c>
      <c r="X14" s="10">
        <f t="shared" si="12"/>
        <v>75.19</v>
      </c>
      <c r="Y14" s="10" t="str">
        <f t="shared" si="13"/>
        <v>6/32</v>
      </c>
      <c r="Z14" s="25" t="str">
        <f t="shared" si="14"/>
        <v>优秀</v>
      </c>
      <c r="AA14" s="7" t="s">
        <v>115</v>
      </c>
      <c r="AB14" s="7"/>
      <c r="AC14" s="6"/>
      <c r="AD14" s="6"/>
    </row>
    <row r="15" spans="1:30" ht="21">
      <c r="A15" s="24" t="s">
        <v>22</v>
      </c>
      <c r="B15" s="7" t="s">
        <v>23</v>
      </c>
      <c r="C15" s="7" t="s">
        <v>112</v>
      </c>
      <c r="D15" s="7" t="s">
        <v>113</v>
      </c>
      <c r="E15" s="8" t="s">
        <v>146</v>
      </c>
      <c r="F15" s="7">
        <v>18.3</v>
      </c>
      <c r="G15" s="7">
        <v>10</v>
      </c>
      <c r="H15" s="7">
        <f t="shared" si="0"/>
        <v>88.3</v>
      </c>
      <c r="I15" s="7" t="str">
        <f t="shared" si="1"/>
        <v>19/32</v>
      </c>
      <c r="J15" s="7" t="str">
        <f t="shared" si="2"/>
        <v>良好</v>
      </c>
      <c r="K15" s="7">
        <v>86.7</v>
      </c>
      <c r="L15" s="7" t="str">
        <f t="shared" si="3"/>
        <v>2/32</v>
      </c>
      <c r="M15" s="7" t="str">
        <f t="shared" si="4"/>
        <v>优秀</v>
      </c>
      <c r="N15" s="7">
        <v>79.7</v>
      </c>
      <c r="O15" s="7">
        <v>100</v>
      </c>
      <c r="P15" s="7">
        <f t="shared" si="5"/>
        <v>83.76</v>
      </c>
      <c r="Q15" s="7" t="str">
        <f t="shared" si="6"/>
        <v>良好</v>
      </c>
      <c r="R15" s="7">
        <v>64.98</v>
      </c>
      <c r="S15" s="7" t="str">
        <f t="shared" si="7"/>
        <v>16/32</v>
      </c>
      <c r="T15" s="7" t="str">
        <f t="shared" si="8"/>
        <v>良好</v>
      </c>
      <c r="U15" s="10">
        <f t="shared" si="9"/>
        <v>86.873000000000005</v>
      </c>
      <c r="V15" s="10" t="str">
        <f t="shared" si="10"/>
        <v>4/32</v>
      </c>
      <c r="W15" s="25" t="str">
        <f t="shared" si="11"/>
        <v>优秀</v>
      </c>
      <c r="X15" s="10">
        <f t="shared" si="12"/>
        <v>75.84</v>
      </c>
      <c r="Y15" s="10" t="str">
        <f t="shared" si="13"/>
        <v>4/32</v>
      </c>
      <c r="Z15" s="25" t="str">
        <f t="shared" si="14"/>
        <v>优秀</v>
      </c>
      <c r="AA15" s="7" t="s">
        <v>118</v>
      </c>
      <c r="AB15" s="7"/>
      <c r="AC15" s="6"/>
      <c r="AD15" s="6" t="s">
        <v>140</v>
      </c>
    </row>
    <row r="16" spans="1:30" ht="21">
      <c r="A16" s="24" t="s">
        <v>24</v>
      </c>
      <c r="B16" s="12" t="s">
        <v>25</v>
      </c>
      <c r="C16" s="7" t="s">
        <v>112</v>
      </c>
      <c r="D16" s="7" t="s">
        <v>113</v>
      </c>
      <c r="E16" s="8" t="s">
        <v>145</v>
      </c>
      <c r="F16" s="7">
        <v>23.4</v>
      </c>
      <c r="G16" s="7">
        <v>10</v>
      </c>
      <c r="H16" s="7">
        <f t="shared" si="0"/>
        <v>93.4</v>
      </c>
      <c r="I16" s="7" t="str">
        <f t="shared" si="1"/>
        <v>9/32</v>
      </c>
      <c r="J16" s="7" t="str">
        <f t="shared" si="2"/>
        <v>优秀</v>
      </c>
      <c r="K16" s="7">
        <v>78</v>
      </c>
      <c r="L16" s="7" t="str">
        <f t="shared" si="3"/>
        <v>27/32</v>
      </c>
      <c r="M16" s="7" t="str">
        <f t="shared" si="4"/>
        <v>良好</v>
      </c>
      <c r="N16" s="7">
        <v>76.2</v>
      </c>
      <c r="O16" s="7">
        <v>100</v>
      </c>
      <c r="P16" s="7">
        <f t="shared" si="5"/>
        <v>80.960000000000008</v>
      </c>
      <c r="Q16" s="7" t="str">
        <f t="shared" si="6"/>
        <v>良好</v>
      </c>
      <c r="R16" s="7">
        <v>64.680000000000007</v>
      </c>
      <c r="S16" s="7" t="str">
        <f t="shared" si="7"/>
        <v>17/32</v>
      </c>
      <c r="T16" s="7" t="str">
        <f t="shared" si="8"/>
        <v>良好</v>
      </c>
      <c r="U16" s="10">
        <f t="shared" si="9"/>
        <v>81.228000000000009</v>
      </c>
      <c r="V16" s="10" t="str">
        <f t="shared" si="10"/>
        <v>21/32</v>
      </c>
      <c r="W16" s="25" t="str">
        <f t="shared" si="11"/>
        <v>良好</v>
      </c>
      <c r="X16" s="10">
        <f t="shared" si="12"/>
        <v>71.34</v>
      </c>
      <c r="Y16" s="10" t="str">
        <f t="shared" si="13"/>
        <v>24/32</v>
      </c>
      <c r="Z16" s="25" t="str">
        <f t="shared" si="14"/>
        <v>良好</v>
      </c>
      <c r="AA16" s="7"/>
      <c r="AB16" s="7"/>
      <c r="AC16" s="6"/>
      <c r="AD16" s="6"/>
    </row>
    <row r="17" spans="1:30" ht="21">
      <c r="A17" s="24" t="s">
        <v>26</v>
      </c>
      <c r="B17" s="12" t="s">
        <v>27</v>
      </c>
      <c r="C17" s="7" t="s">
        <v>112</v>
      </c>
      <c r="D17" s="7" t="s">
        <v>113</v>
      </c>
      <c r="E17" s="8" t="s">
        <v>121</v>
      </c>
      <c r="F17" s="7">
        <v>19.2</v>
      </c>
      <c r="G17" s="7">
        <v>10</v>
      </c>
      <c r="H17" s="7">
        <f t="shared" si="0"/>
        <v>89.2</v>
      </c>
      <c r="I17" s="7" t="str">
        <f t="shared" si="1"/>
        <v>18/32</v>
      </c>
      <c r="J17" s="7" t="str">
        <f t="shared" si="2"/>
        <v>良好</v>
      </c>
      <c r="K17" s="7">
        <v>77.3</v>
      </c>
      <c r="L17" s="7" t="str">
        <f t="shared" si="3"/>
        <v>29/32</v>
      </c>
      <c r="M17" s="7" t="str">
        <f t="shared" si="4"/>
        <v>合格</v>
      </c>
      <c r="N17" s="7">
        <v>92.6</v>
      </c>
      <c r="O17" s="7">
        <v>100</v>
      </c>
      <c r="P17" s="7">
        <f t="shared" si="5"/>
        <v>94.08</v>
      </c>
      <c r="Q17" s="7" t="str">
        <f t="shared" si="6"/>
        <v>优秀</v>
      </c>
      <c r="R17" s="7">
        <v>67.954999999999998</v>
      </c>
      <c r="S17" s="7" t="str">
        <f t="shared" si="7"/>
        <v>3/32</v>
      </c>
      <c r="T17" s="7" t="str">
        <f t="shared" si="8"/>
        <v>优秀</v>
      </c>
      <c r="U17" s="10">
        <f t="shared" si="9"/>
        <v>80.518999999999991</v>
      </c>
      <c r="V17" s="10" t="str">
        <f t="shared" si="10"/>
        <v>23/32</v>
      </c>
      <c r="W17" s="25" t="str">
        <f t="shared" si="11"/>
        <v>良好</v>
      </c>
      <c r="X17" s="10">
        <f t="shared" si="12"/>
        <v>72.627499999999998</v>
      </c>
      <c r="Y17" s="10" t="str">
        <f t="shared" si="13"/>
        <v>19/32</v>
      </c>
      <c r="Z17" s="25" t="str">
        <f t="shared" si="14"/>
        <v>良好</v>
      </c>
      <c r="AA17" s="7"/>
      <c r="AB17" s="7"/>
      <c r="AC17" s="6"/>
      <c r="AD17" s="6"/>
    </row>
    <row r="18" spans="1:30" ht="21">
      <c r="A18" s="24" t="s">
        <v>28</v>
      </c>
      <c r="B18" s="7" t="s">
        <v>29</v>
      </c>
      <c r="C18" s="7" t="s">
        <v>112</v>
      </c>
      <c r="D18" s="7" t="s">
        <v>113</v>
      </c>
      <c r="E18" s="8" t="s">
        <v>129</v>
      </c>
      <c r="F18" s="7">
        <v>6.5</v>
      </c>
      <c r="G18" s="7">
        <v>10</v>
      </c>
      <c r="H18" s="7">
        <f t="shared" si="0"/>
        <v>76.5</v>
      </c>
      <c r="I18" s="7" t="str">
        <f t="shared" si="1"/>
        <v>27/32</v>
      </c>
      <c r="J18" s="7" t="str">
        <f t="shared" si="2"/>
        <v>合格</v>
      </c>
      <c r="K18" s="7">
        <v>79.8</v>
      </c>
      <c r="L18" s="7" t="str">
        <f t="shared" si="3"/>
        <v>22/32</v>
      </c>
      <c r="M18" s="7" t="str">
        <f t="shared" si="4"/>
        <v>良好</v>
      </c>
      <c r="N18" s="7">
        <v>79.2</v>
      </c>
      <c r="O18" s="7">
        <v>100</v>
      </c>
      <c r="P18" s="7">
        <f t="shared" si="5"/>
        <v>83.360000000000014</v>
      </c>
      <c r="Q18" s="7" t="str">
        <f t="shared" si="6"/>
        <v>良好</v>
      </c>
      <c r="R18" s="7">
        <v>65.88</v>
      </c>
      <c r="S18" s="7" t="str">
        <f t="shared" si="7"/>
        <v>12/32</v>
      </c>
      <c r="T18" s="7" t="str">
        <f t="shared" si="8"/>
        <v>优秀</v>
      </c>
      <c r="U18" s="10">
        <f t="shared" si="9"/>
        <v>79.317999999999998</v>
      </c>
      <c r="V18" s="10" t="str">
        <f t="shared" si="10"/>
        <v>26/32</v>
      </c>
      <c r="W18" s="25" t="str">
        <f t="shared" si="11"/>
        <v>良好</v>
      </c>
      <c r="X18" s="10">
        <f t="shared" si="12"/>
        <v>72.84</v>
      </c>
      <c r="Y18" s="10" t="str">
        <f t="shared" si="13"/>
        <v>15/32</v>
      </c>
      <c r="Z18" s="25" t="str">
        <f t="shared" si="14"/>
        <v>良好</v>
      </c>
      <c r="AA18" s="7"/>
      <c r="AB18" s="7"/>
      <c r="AC18" s="6"/>
      <c r="AD18" s="6" t="s">
        <v>140</v>
      </c>
    </row>
    <row r="19" spans="1:30" ht="21">
      <c r="A19" s="24" t="s">
        <v>30</v>
      </c>
      <c r="B19" s="7" t="s">
        <v>31</v>
      </c>
      <c r="C19" s="7" t="s">
        <v>112</v>
      </c>
      <c r="D19" s="7" t="s">
        <v>113</v>
      </c>
      <c r="E19" s="8" t="s">
        <v>147</v>
      </c>
      <c r="F19" s="7">
        <v>16.2</v>
      </c>
      <c r="G19" s="7">
        <v>10</v>
      </c>
      <c r="H19" s="7">
        <f t="shared" si="0"/>
        <v>86.2</v>
      </c>
      <c r="I19" s="7" t="str">
        <f t="shared" si="1"/>
        <v>25/32</v>
      </c>
      <c r="J19" s="7" t="str">
        <f t="shared" si="2"/>
        <v>良好</v>
      </c>
      <c r="K19" s="7">
        <v>82.5</v>
      </c>
      <c r="L19" s="7" t="str">
        <f t="shared" si="3"/>
        <v>10/32</v>
      </c>
      <c r="M19" s="7" t="str">
        <f t="shared" si="4"/>
        <v>优秀</v>
      </c>
      <c r="N19" s="7">
        <v>83.1</v>
      </c>
      <c r="O19" s="7">
        <v>100</v>
      </c>
      <c r="P19" s="7">
        <f t="shared" si="5"/>
        <v>86.48</v>
      </c>
      <c r="Q19" s="7" t="str">
        <f t="shared" si="6"/>
        <v>良好</v>
      </c>
      <c r="R19" s="7">
        <v>65.58</v>
      </c>
      <c r="S19" s="7" t="str">
        <f t="shared" si="7"/>
        <v>13/32</v>
      </c>
      <c r="T19" s="7" t="str">
        <f t="shared" si="8"/>
        <v>良好</v>
      </c>
      <c r="U19" s="10">
        <f t="shared" si="9"/>
        <v>83.439000000000007</v>
      </c>
      <c r="V19" s="10" t="str">
        <f t="shared" si="10"/>
        <v>14/32</v>
      </c>
      <c r="W19" s="25" t="str">
        <f t="shared" si="11"/>
        <v>良好</v>
      </c>
      <c r="X19" s="10">
        <f t="shared" si="12"/>
        <v>74.039999999999992</v>
      </c>
      <c r="Y19" s="10" t="str">
        <f t="shared" si="13"/>
        <v>10/32</v>
      </c>
      <c r="Z19" s="25" t="str">
        <f t="shared" si="14"/>
        <v>优秀</v>
      </c>
      <c r="AA19" s="7"/>
      <c r="AB19" s="7"/>
      <c r="AC19" s="6"/>
      <c r="AD19" s="6"/>
    </row>
    <row r="20" spans="1:30" ht="21">
      <c r="A20" s="24" t="s">
        <v>32</v>
      </c>
      <c r="B20" s="7" t="s">
        <v>33</v>
      </c>
      <c r="C20" s="7" t="s">
        <v>112</v>
      </c>
      <c r="D20" s="7" t="s">
        <v>113</v>
      </c>
      <c r="E20" s="8"/>
      <c r="F20" s="7">
        <v>22.6</v>
      </c>
      <c r="G20" s="7">
        <v>10</v>
      </c>
      <c r="H20" s="7">
        <f t="shared" si="0"/>
        <v>92.6</v>
      </c>
      <c r="I20" s="7" t="str">
        <f t="shared" si="1"/>
        <v>11/32</v>
      </c>
      <c r="J20" s="7" t="str">
        <f t="shared" si="2"/>
        <v>优秀</v>
      </c>
      <c r="K20" s="7">
        <v>78.3</v>
      </c>
      <c r="L20" s="7" t="str">
        <f t="shared" si="3"/>
        <v>26/32</v>
      </c>
      <c r="M20" s="7" t="str">
        <f t="shared" si="4"/>
        <v>良好</v>
      </c>
      <c r="N20" s="7">
        <v>76.3</v>
      </c>
      <c r="O20" s="7">
        <v>100</v>
      </c>
      <c r="P20" s="7">
        <f t="shared" si="5"/>
        <v>81.039999999999992</v>
      </c>
      <c r="Q20" s="7" t="str">
        <f t="shared" si="6"/>
        <v>良好</v>
      </c>
      <c r="R20" s="7">
        <v>67.155000000000001</v>
      </c>
      <c r="S20" s="7" t="str">
        <f t="shared" si="7"/>
        <v>6/32</v>
      </c>
      <c r="T20" s="7" t="str">
        <f t="shared" si="8"/>
        <v>优秀</v>
      </c>
      <c r="U20" s="10">
        <f t="shared" si="9"/>
        <v>81.296999999999997</v>
      </c>
      <c r="V20" s="10" t="str">
        <f t="shared" si="10"/>
        <v>20/32</v>
      </c>
      <c r="W20" s="25" t="str">
        <f t="shared" si="11"/>
        <v>良好</v>
      </c>
      <c r="X20" s="10">
        <f t="shared" si="12"/>
        <v>72.727499999999992</v>
      </c>
      <c r="Y20" s="10" t="str">
        <f t="shared" si="13"/>
        <v>16/32</v>
      </c>
      <c r="Z20" s="25" t="str">
        <f t="shared" si="14"/>
        <v>良好</v>
      </c>
      <c r="AA20" s="7"/>
      <c r="AB20" s="7"/>
      <c r="AC20" s="6"/>
      <c r="AD20" s="6"/>
    </row>
    <row r="21" spans="1:30" ht="21">
      <c r="A21" s="24" t="s">
        <v>34</v>
      </c>
      <c r="B21" s="7" t="s">
        <v>35</v>
      </c>
      <c r="C21" s="7" t="s">
        <v>112</v>
      </c>
      <c r="D21" s="7" t="s">
        <v>113</v>
      </c>
      <c r="E21" s="8" t="s">
        <v>123</v>
      </c>
      <c r="F21" s="7">
        <v>24.8</v>
      </c>
      <c r="G21" s="7">
        <v>10</v>
      </c>
      <c r="H21" s="7">
        <f t="shared" si="0"/>
        <v>94.8</v>
      </c>
      <c r="I21" s="7" t="str">
        <f t="shared" si="1"/>
        <v>5/32</v>
      </c>
      <c r="J21" s="7" t="str">
        <f t="shared" si="2"/>
        <v>优秀</v>
      </c>
      <c r="K21" s="7">
        <v>81.099999999999994</v>
      </c>
      <c r="L21" s="7" t="str">
        <f t="shared" si="3"/>
        <v>17/32</v>
      </c>
      <c r="M21" s="7" t="str">
        <f t="shared" si="4"/>
        <v>良好</v>
      </c>
      <c r="N21" s="7">
        <v>77.8</v>
      </c>
      <c r="O21" s="7">
        <v>100</v>
      </c>
      <c r="P21" s="7">
        <f t="shared" si="5"/>
        <v>82.240000000000009</v>
      </c>
      <c r="Q21" s="7" t="str">
        <f t="shared" si="6"/>
        <v>良好</v>
      </c>
      <c r="R21" s="7">
        <v>69.11</v>
      </c>
      <c r="S21" s="7" t="str">
        <f t="shared" si="7"/>
        <v>2/32</v>
      </c>
      <c r="T21" s="7" t="str">
        <f t="shared" si="8"/>
        <v>优秀</v>
      </c>
      <c r="U21" s="10">
        <f t="shared" si="9"/>
        <v>83.896999999999991</v>
      </c>
      <c r="V21" s="10" t="str">
        <f t="shared" si="10"/>
        <v>11/32</v>
      </c>
      <c r="W21" s="25" t="str">
        <f t="shared" si="11"/>
        <v>优秀</v>
      </c>
      <c r="X21" s="10">
        <f t="shared" si="12"/>
        <v>75.10499999999999</v>
      </c>
      <c r="Y21" s="10" t="str">
        <f t="shared" si="13"/>
        <v>8/32</v>
      </c>
      <c r="Z21" s="25" t="str">
        <f t="shared" si="14"/>
        <v>优秀</v>
      </c>
      <c r="AA21" s="7"/>
      <c r="AB21" s="7"/>
      <c r="AC21" s="6"/>
      <c r="AD21" s="6"/>
    </row>
    <row r="22" spans="1:30" ht="21">
      <c r="A22" s="24" t="s">
        <v>36</v>
      </c>
      <c r="B22" s="7" t="s">
        <v>37</v>
      </c>
      <c r="C22" s="7" t="s">
        <v>112</v>
      </c>
      <c r="D22" s="7" t="s">
        <v>113</v>
      </c>
      <c r="E22" s="8"/>
      <c r="F22" s="7">
        <v>22.5</v>
      </c>
      <c r="G22" s="7">
        <v>10</v>
      </c>
      <c r="H22" s="7">
        <f t="shared" si="0"/>
        <v>92.5</v>
      </c>
      <c r="I22" s="7" t="str">
        <f t="shared" si="1"/>
        <v>12/32</v>
      </c>
      <c r="J22" s="7" t="str">
        <f t="shared" si="2"/>
        <v>优秀</v>
      </c>
      <c r="K22" s="7">
        <v>83.9</v>
      </c>
      <c r="L22" s="7" t="str">
        <f t="shared" si="3"/>
        <v>7/32</v>
      </c>
      <c r="M22" s="7" t="str">
        <f t="shared" si="4"/>
        <v>优秀</v>
      </c>
      <c r="N22" s="7">
        <v>77.599999999999994</v>
      </c>
      <c r="O22" s="7">
        <v>100</v>
      </c>
      <c r="P22" s="7">
        <f t="shared" si="5"/>
        <v>82.08</v>
      </c>
      <c r="Q22" s="7" t="str">
        <f t="shared" si="6"/>
        <v>良好</v>
      </c>
      <c r="R22" s="7">
        <v>65.504999999999995</v>
      </c>
      <c r="S22" s="7" t="str">
        <f t="shared" si="7"/>
        <v>14/32</v>
      </c>
      <c r="T22" s="7" t="str">
        <f t="shared" si="8"/>
        <v>良好</v>
      </c>
      <c r="U22" s="10">
        <f t="shared" si="9"/>
        <v>85.529000000000011</v>
      </c>
      <c r="V22" s="10" t="str">
        <f t="shared" si="10"/>
        <v>7/32</v>
      </c>
      <c r="W22" s="25" t="str">
        <f t="shared" si="11"/>
        <v>优秀</v>
      </c>
      <c r="X22" s="10">
        <f t="shared" si="12"/>
        <v>74.702500000000001</v>
      </c>
      <c r="Y22" s="10" t="str">
        <f t="shared" si="13"/>
        <v>9/32</v>
      </c>
      <c r="Z22" s="25" t="str">
        <f t="shared" si="14"/>
        <v>优秀</v>
      </c>
      <c r="AA22" s="7" t="s">
        <v>115</v>
      </c>
      <c r="AB22" s="7" t="s">
        <v>119</v>
      </c>
      <c r="AC22" s="6"/>
      <c r="AD22" s="6"/>
    </row>
    <row r="23" spans="1:30" ht="21">
      <c r="A23" s="24" t="s">
        <v>38</v>
      </c>
      <c r="B23" s="7" t="s">
        <v>39</v>
      </c>
      <c r="C23" s="7" t="s">
        <v>112</v>
      </c>
      <c r="D23" s="7" t="s">
        <v>113</v>
      </c>
      <c r="E23" s="8"/>
      <c r="F23" s="7">
        <v>24.1</v>
      </c>
      <c r="G23" s="7">
        <v>10</v>
      </c>
      <c r="H23" s="7">
        <f t="shared" si="0"/>
        <v>94.1</v>
      </c>
      <c r="I23" s="7" t="str">
        <f t="shared" si="1"/>
        <v>7/32</v>
      </c>
      <c r="J23" s="7" t="str">
        <f t="shared" si="2"/>
        <v>优秀</v>
      </c>
      <c r="K23" s="7">
        <v>81.5</v>
      </c>
      <c r="L23" s="7" t="str">
        <f t="shared" si="3"/>
        <v>15/32</v>
      </c>
      <c r="M23" s="7" t="str">
        <f t="shared" si="4"/>
        <v>良好</v>
      </c>
      <c r="N23" s="7">
        <v>84.4</v>
      </c>
      <c r="O23" s="7">
        <v>100</v>
      </c>
      <c r="P23" s="7">
        <f t="shared" si="5"/>
        <v>87.52000000000001</v>
      </c>
      <c r="Q23" s="7" t="str">
        <f t="shared" si="6"/>
        <v>良好</v>
      </c>
      <c r="R23" s="7">
        <v>66.555000000000007</v>
      </c>
      <c r="S23" s="7" t="str">
        <f t="shared" si="7"/>
        <v>8/32</v>
      </c>
      <c r="T23" s="7" t="str">
        <f t="shared" si="8"/>
        <v>优秀</v>
      </c>
      <c r="U23" s="10">
        <f t="shared" si="9"/>
        <v>84.320999999999998</v>
      </c>
      <c r="V23" s="10" t="str">
        <f t="shared" si="10"/>
        <v>10/32</v>
      </c>
      <c r="W23" s="25" t="str">
        <f t="shared" si="11"/>
        <v>优秀</v>
      </c>
      <c r="X23" s="10">
        <f t="shared" si="12"/>
        <v>74.027500000000003</v>
      </c>
      <c r="Y23" s="10" t="str">
        <f t="shared" si="13"/>
        <v>11/32</v>
      </c>
      <c r="Z23" s="25" t="str">
        <f t="shared" si="14"/>
        <v>优秀</v>
      </c>
      <c r="AA23" s="7"/>
      <c r="AB23" s="7"/>
      <c r="AC23" s="6"/>
      <c r="AD23" s="6"/>
    </row>
    <row r="24" spans="1:30" ht="21">
      <c r="A24" s="24" t="s">
        <v>40</v>
      </c>
      <c r="B24" s="7" t="s">
        <v>41</v>
      </c>
      <c r="C24" s="7" t="s">
        <v>124</v>
      </c>
      <c r="D24" s="7" t="s">
        <v>113</v>
      </c>
      <c r="E24" s="8" t="s">
        <v>125</v>
      </c>
      <c r="F24" s="7">
        <v>20.399999999999999</v>
      </c>
      <c r="G24" s="7">
        <v>10</v>
      </c>
      <c r="H24" s="7">
        <f t="shared" si="0"/>
        <v>90.4</v>
      </c>
      <c r="I24" s="7" t="str">
        <f t="shared" si="1"/>
        <v>16/32</v>
      </c>
      <c r="J24" s="7" t="str">
        <f t="shared" si="2"/>
        <v>优秀</v>
      </c>
      <c r="K24" s="7">
        <v>82.4</v>
      </c>
      <c r="L24" s="7" t="str">
        <f t="shared" si="3"/>
        <v>12/32</v>
      </c>
      <c r="M24" s="7" t="str">
        <f t="shared" si="4"/>
        <v>优秀</v>
      </c>
      <c r="N24" s="7">
        <v>62.9</v>
      </c>
      <c r="O24" s="7">
        <v>100</v>
      </c>
      <c r="P24" s="7">
        <f t="shared" si="5"/>
        <v>70.319999999999993</v>
      </c>
      <c r="Q24" s="7" t="str">
        <f t="shared" si="6"/>
        <v>合格</v>
      </c>
      <c r="R24" s="7">
        <v>62.58</v>
      </c>
      <c r="S24" s="7" t="str">
        <f t="shared" si="7"/>
        <v>26/32</v>
      </c>
      <c r="T24" s="7" t="str">
        <f t="shared" si="8"/>
        <v>良好</v>
      </c>
      <c r="U24" s="10">
        <f t="shared" si="9"/>
        <v>83.396000000000015</v>
      </c>
      <c r="V24" s="10" t="str">
        <f t="shared" si="10"/>
        <v>15/32</v>
      </c>
      <c r="W24" s="25" t="str">
        <f t="shared" si="11"/>
        <v>良好</v>
      </c>
      <c r="X24" s="10">
        <f t="shared" si="12"/>
        <v>72.490000000000009</v>
      </c>
      <c r="Y24" s="10" t="str">
        <f t="shared" si="13"/>
        <v>20/32</v>
      </c>
      <c r="Z24" s="25" t="str">
        <f t="shared" si="14"/>
        <v>良好</v>
      </c>
      <c r="AA24" s="7"/>
      <c r="AB24" s="7"/>
      <c r="AC24" s="6"/>
      <c r="AD24" s="6"/>
    </row>
    <row r="25" spans="1:30" ht="21">
      <c r="A25" s="24" t="s">
        <v>42</v>
      </c>
      <c r="B25" s="7" t="s">
        <v>43</v>
      </c>
      <c r="C25" s="7" t="s">
        <v>124</v>
      </c>
      <c r="D25" s="7" t="s">
        <v>113</v>
      </c>
      <c r="E25" s="8"/>
      <c r="F25" s="7">
        <v>12.8</v>
      </c>
      <c r="G25" s="7">
        <v>10</v>
      </c>
      <c r="H25" s="7">
        <f t="shared" si="0"/>
        <v>82.8</v>
      </c>
      <c r="I25" s="7" t="str">
        <f t="shared" si="1"/>
        <v>26/32</v>
      </c>
      <c r="J25" s="7" t="str">
        <f t="shared" si="2"/>
        <v>良好</v>
      </c>
      <c r="K25" s="7">
        <v>80.599999999999994</v>
      </c>
      <c r="L25" s="7" t="str">
        <f t="shared" si="3"/>
        <v>18/32</v>
      </c>
      <c r="M25" s="7" t="str">
        <f t="shared" si="4"/>
        <v>良好</v>
      </c>
      <c r="N25" s="7">
        <v>68.599999999999994</v>
      </c>
      <c r="O25" s="7">
        <v>100</v>
      </c>
      <c r="P25" s="7">
        <f t="shared" si="5"/>
        <v>74.88</v>
      </c>
      <c r="Q25" s="7" t="str">
        <f t="shared" si="6"/>
        <v>合格</v>
      </c>
      <c r="R25" s="7">
        <v>61.8</v>
      </c>
      <c r="S25" s="7" t="str">
        <f t="shared" si="7"/>
        <v>28/32</v>
      </c>
      <c r="T25" s="7" t="str">
        <f t="shared" si="8"/>
        <v>良好</v>
      </c>
      <c r="U25" s="10">
        <f t="shared" si="9"/>
        <v>80.753999999999991</v>
      </c>
      <c r="V25" s="10" t="str">
        <f t="shared" si="10"/>
        <v>22/32</v>
      </c>
      <c r="W25" s="25" t="str">
        <f t="shared" si="11"/>
        <v>良好</v>
      </c>
      <c r="X25" s="10">
        <f t="shared" si="12"/>
        <v>71.199999999999989</v>
      </c>
      <c r="Y25" s="10" t="str">
        <f t="shared" si="13"/>
        <v>25/32</v>
      </c>
      <c r="Z25" s="25" t="str">
        <f t="shared" si="14"/>
        <v>良好</v>
      </c>
      <c r="AA25" s="7"/>
      <c r="AB25" s="7"/>
      <c r="AC25" s="6"/>
      <c r="AD25" s="6"/>
    </row>
    <row r="26" spans="1:30" ht="21">
      <c r="A26" s="24" t="s">
        <v>44</v>
      </c>
      <c r="B26" s="12" t="s">
        <v>45</v>
      </c>
      <c r="C26" s="7" t="s">
        <v>124</v>
      </c>
      <c r="D26" s="7" t="s">
        <v>113</v>
      </c>
      <c r="E26" s="12" t="s">
        <v>148</v>
      </c>
      <c r="F26" s="7">
        <v>21</v>
      </c>
      <c r="G26" s="7">
        <v>10</v>
      </c>
      <c r="H26" s="7">
        <f t="shared" si="0"/>
        <v>91</v>
      </c>
      <c r="I26" s="7" t="str">
        <f t="shared" si="1"/>
        <v>14/32</v>
      </c>
      <c r="J26" s="7" t="str">
        <f t="shared" si="2"/>
        <v>优秀</v>
      </c>
      <c r="K26" s="12">
        <v>80.2</v>
      </c>
      <c r="L26" s="7" t="str">
        <f t="shared" si="3"/>
        <v>20/32</v>
      </c>
      <c r="M26" s="7" t="str">
        <f t="shared" si="4"/>
        <v>良好</v>
      </c>
      <c r="N26" s="12">
        <v>81.400000000000006</v>
      </c>
      <c r="O26" s="7">
        <v>100</v>
      </c>
      <c r="P26" s="12">
        <f t="shared" si="5"/>
        <v>85.12</v>
      </c>
      <c r="Q26" s="12" t="str">
        <f t="shared" si="6"/>
        <v>良好</v>
      </c>
      <c r="R26" s="12">
        <v>64.08</v>
      </c>
      <c r="S26" s="7" t="str">
        <f t="shared" si="7"/>
        <v>20/32</v>
      </c>
      <c r="T26" s="7" t="str">
        <f t="shared" si="8"/>
        <v>良好</v>
      </c>
      <c r="U26" s="27">
        <f t="shared" si="9"/>
        <v>82.606000000000009</v>
      </c>
      <c r="V26" s="10" t="str">
        <f t="shared" si="10"/>
        <v>17/32</v>
      </c>
      <c r="W26" s="25" t="str">
        <f t="shared" si="11"/>
        <v>良好</v>
      </c>
      <c r="X26" s="27">
        <f t="shared" si="12"/>
        <v>72.14</v>
      </c>
      <c r="Y26" s="10" t="str">
        <f t="shared" si="13"/>
        <v>23/32</v>
      </c>
      <c r="Z26" s="25" t="str">
        <f t="shared" si="14"/>
        <v>良好</v>
      </c>
      <c r="AA26" s="12"/>
      <c r="AB26" s="12"/>
      <c r="AC26"/>
      <c r="AD26" t="s">
        <v>140</v>
      </c>
    </row>
    <row r="27" spans="1:30" ht="21">
      <c r="A27" s="24" t="s">
        <v>46</v>
      </c>
      <c r="B27" s="12" t="s">
        <v>47</v>
      </c>
      <c r="C27" s="7" t="s">
        <v>124</v>
      </c>
      <c r="D27" s="7" t="s">
        <v>113</v>
      </c>
      <c r="E27" s="12" t="s">
        <v>126</v>
      </c>
      <c r="F27" s="7">
        <v>21.3</v>
      </c>
      <c r="G27" s="7">
        <v>10</v>
      </c>
      <c r="H27" s="7">
        <f t="shared" si="0"/>
        <v>91.3</v>
      </c>
      <c r="I27" s="7" t="str">
        <f t="shared" si="1"/>
        <v>13/32</v>
      </c>
      <c r="J27" s="7" t="str">
        <f t="shared" si="2"/>
        <v>优秀</v>
      </c>
      <c r="K27" s="12">
        <v>84.6</v>
      </c>
      <c r="L27" s="7" t="str">
        <f t="shared" si="3"/>
        <v>6/32</v>
      </c>
      <c r="M27" s="7" t="str">
        <f t="shared" si="4"/>
        <v>优秀</v>
      </c>
      <c r="N27" s="12">
        <v>80</v>
      </c>
      <c r="O27" s="7">
        <v>100</v>
      </c>
      <c r="P27" s="12">
        <f t="shared" si="5"/>
        <v>84</v>
      </c>
      <c r="Q27" s="12" t="str">
        <f t="shared" si="6"/>
        <v>良好</v>
      </c>
      <c r="R27" s="12">
        <v>65.98</v>
      </c>
      <c r="S27" s="7" t="str">
        <f t="shared" si="7"/>
        <v>11/32</v>
      </c>
      <c r="T27" s="7" t="str">
        <f t="shared" si="8"/>
        <v>优秀</v>
      </c>
      <c r="U27" s="27">
        <f t="shared" si="9"/>
        <v>85.91</v>
      </c>
      <c r="V27" s="10" t="str">
        <f t="shared" si="10"/>
        <v>5/32</v>
      </c>
      <c r="W27" s="25" t="str">
        <f t="shared" si="11"/>
        <v>优秀</v>
      </c>
      <c r="X27" s="27">
        <f t="shared" si="12"/>
        <v>75.289999999999992</v>
      </c>
      <c r="Y27" s="10" t="str">
        <f t="shared" si="13"/>
        <v>5/32</v>
      </c>
      <c r="Z27" s="25" t="str">
        <f t="shared" si="14"/>
        <v>优秀</v>
      </c>
      <c r="AA27" s="12" t="s">
        <v>118</v>
      </c>
      <c r="AB27" s="12"/>
      <c r="AC27"/>
      <c r="AD27"/>
    </row>
    <row r="28" spans="1:30" ht="24">
      <c r="A28" s="24" t="s">
        <v>48</v>
      </c>
      <c r="B28" s="12" t="s">
        <v>49</v>
      </c>
      <c r="C28" s="7" t="s">
        <v>124</v>
      </c>
      <c r="D28" s="7" t="s">
        <v>113</v>
      </c>
      <c r="E28" s="12" t="s">
        <v>149</v>
      </c>
      <c r="F28" s="7">
        <v>19.600000000000001</v>
      </c>
      <c r="G28" s="7">
        <v>10</v>
      </c>
      <c r="H28" s="7">
        <f t="shared" si="0"/>
        <v>89.6</v>
      </c>
      <c r="I28" s="7" t="str">
        <f t="shared" si="1"/>
        <v>17/32</v>
      </c>
      <c r="J28" s="7" t="str">
        <f t="shared" si="2"/>
        <v>良好</v>
      </c>
      <c r="K28" s="12">
        <v>79.3</v>
      </c>
      <c r="L28" s="7" t="str">
        <f t="shared" si="3"/>
        <v>23/32</v>
      </c>
      <c r="M28" s="7" t="str">
        <f t="shared" si="4"/>
        <v>良好</v>
      </c>
      <c r="N28" s="12">
        <v>73</v>
      </c>
      <c r="O28" s="7">
        <v>100</v>
      </c>
      <c r="P28" s="12">
        <f t="shared" si="5"/>
        <v>78.400000000000006</v>
      </c>
      <c r="Q28" s="12" t="str">
        <f t="shared" si="6"/>
        <v>合格</v>
      </c>
      <c r="R28" s="12">
        <v>66.015000000000001</v>
      </c>
      <c r="S28" s="7" t="str">
        <f t="shared" si="7"/>
        <v>10/32</v>
      </c>
      <c r="T28" s="7" t="str">
        <f t="shared" si="8"/>
        <v>优秀</v>
      </c>
      <c r="U28" s="27">
        <f t="shared" si="9"/>
        <v>81.314999999999998</v>
      </c>
      <c r="V28" s="10" t="str">
        <f t="shared" si="10"/>
        <v>19/32</v>
      </c>
      <c r="W28" s="25" t="str">
        <f t="shared" si="11"/>
        <v>良好</v>
      </c>
      <c r="X28" s="27">
        <f t="shared" si="12"/>
        <v>72.657499999999999</v>
      </c>
      <c r="Y28" s="10" t="str">
        <f t="shared" si="13"/>
        <v>18/32</v>
      </c>
      <c r="Z28" s="25" t="str">
        <f t="shared" si="14"/>
        <v>良好</v>
      </c>
      <c r="AA28" s="12"/>
      <c r="AB28" s="12"/>
      <c r="AC28"/>
      <c r="AD28"/>
    </row>
    <row r="29" spans="1:30" ht="21">
      <c r="A29" s="24" t="s">
        <v>50</v>
      </c>
      <c r="B29" s="12" t="s">
        <v>51</v>
      </c>
      <c r="C29" s="7" t="s">
        <v>124</v>
      </c>
      <c r="D29" s="7" t="s">
        <v>113</v>
      </c>
      <c r="E29" s="12" t="s">
        <v>146</v>
      </c>
      <c r="F29" s="7">
        <v>25.4</v>
      </c>
      <c r="G29" s="7">
        <v>10</v>
      </c>
      <c r="H29" s="7">
        <f t="shared" si="0"/>
        <v>95.4</v>
      </c>
      <c r="I29" s="7" t="str">
        <f t="shared" si="1"/>
        <v>4/32</v>
      </c>
      <c r="J29" s="7" t="str">
        <f t="shared" si="2"/>
        <v>优秀</v>
      </c>
      <c r="K29" s="12">
        <v>77.400000000000006</v>
      </c>
      <c r="L29" s="7" t="str">
        <f t="shared" si="3"/>
        <v>28/32</v>
      </c>
      <c r="M29" s="7" t="str">
        <f t="shared" si="4"/>
        <v>良好</v>
      </c>
      <c r="N29" s="12">
        <v>80.099999999999994</v>
      </c>
      <c r="O29" s="7">
        <v>100</v>
      </c>
      <c r="P29" s="12">
        <f t="shared" si="5"/>
        <v>84.08</v>
      </c>
      <c r="Q29" s="12" t="str">
        <f t="shared" si="6"/>
        <v>良好</v>
      </c>
      <c r="R29" s="12">
        <v>62.68</v>
      </c>
      <c r="S29" s="7" t="str">
        <f t="shared" si="7"/>
        <v>25/32</v>
      </c>
      <c r="T29" s="7" t="str">
        <f t="shared" si="8"/>
        <v>良好</v>
      </c>
      <c r="U29" s="27">
        <f t="shared" si="9"/>
        <v>81.334000000000003</v>
      </c>
      <c r="V29" s="10" t="str">
        <f t="shared" si="10"/>
        <v>18/32</v>
      </c>
      <c r="W29" s="25" t="str">
        <f t="shared" si="11"/>
        <v>良好</v>
      </c>
      <c r="X29" s="27">
        <f t="shared" si="12"/>
        <v>70.040000000000006</v>
      </c>
      <c r="Y29" s="10" t="str">
        <f t="shared" si="13"/>
        <v>29/32</v>
      </c>
      <c r="Z29" s="25" t="str">
        <f t="shared" si="14"/>
        <v>合格</v>
      </c>
      <c r="AA29" s="12"/>
      <c r="AB29" s="12"/>
      <c r="AC29"/>
      <c r="AD29"/>
    </row>
    <row r="30" spans="1:30" ht="21">
      <c r="A30" s="24" t="s">
        <v>52</v>
      </c>
      <c r="B30" s="12" t="s">
        <v>53</v>
      </c>
      <c r="C30" s="7" t="s">
        <v>124</v>
      </c>
      <c r="D30" s="7" t="s">
        <v>113</v>
      </c>
      <c r="E30" s="12" t="s">
        <v>150</v>
      </c>
      <c r="F30" s="7">
        <v>20.6</v>
      </c>
      <c r="G30" s="7">
        <v>10</v>
      </c>
      <c r="H30" s="7">
        <f t="shared" si="0"/>
        <v>90.6</v>
      </c>
      <c r="I30" s="7" t="str">
        <f t="shared" si="1"/>
        <v>15/32</v>
      </c>
      <c r="J30" s="7" t="str">
        <f t="shared" si="2"/>
        <v>优秀</v>
      </c>
      <c r="K30" s="12">
        <v>71.099999999999994</v>
      </c>
      <c r="L30" s="7" t="str">
        <f t="shared" si="3"/>
        <v>32/32</v>
      </c>
      <c r="M30" s="7" t="str">
        <f t="shared" si="4"/>
        <v>合格</v>
      </c>
      <c r="N30" s="12">
        <v>69.2</v>
      </c>
      <c r="O30" s="7">
        <v>100</v>
      </c>
      <c r="P30" s="12">
        <f t="shared" si="5"/>
        <v>75.360000000000014</v>
      </c>
      <c r="Q30" s="12" t="str">
        <f t="shared" si="6"/>
        <v>合格</v>
      </c>
      <c r="R30" s="12">
        <v>61.38</v>
      </c>
      <c r="S30" s="7" t="str">
        <f t="shared" si="7"/>
        <v>32/32</v>
      </c>
      <c r="T30" s="7" t="str">
        <f t="shared" si="8"/>
        <v>合格</v>
      </c>
      <c r="U30" s="27">
        <f t="shared" si="9"/>
        <v>75.212999999999994</v>
      </c>
      <c r="V30" s="10" t="str">
        <f t="shared" si="10"/>
        <v>30/32</v>
      </c>
      <c r="W30" s="25" t="str">
        <f t="shared" si="11"/>
        <v>合格</v>
      </c>
      <c r="X30" s="27">
        <f t="shared" si="12"/>
        <v>66.239999999999995</v>
      </c>
      <c r="Y30" s="10" t="str">
        <f t="shared" si="13"/>
        <v>32/32</v>
      </c>
      <c r="Z30" s="25" t="str">
        <f t="shared" si="14"/>
        <v>合格</v>
      </c>
      <c r="AA30" s="12"/>
      <c r="AB30" s="12"/>
      <c r="AC30"/>
      <c r="AD30"/>
    </row>
    <row r="31" spans="1:30" ht="21">
      <c r="A31" s="24" t="s">
        <v>54</v>
      </c>
      <c r="B31" s="12" t="s">
        <v>55</v>
      </c>
      <c r="C31" s="7" t="s">
        <v>124</v>
      </c>
      <c r="D31" s="7" t="s">
        <v>113</v>
      </c>
      <c r="E31" s="12" t="s">
        <v>151</v>
      </c>
      <c r="F31" s="7">
        <v>24.8</v>
      </c>
      <c r="G31" s="7">
        <v>10</v>
      </c>
      <c r="H31" s="7">
        <f t="shared" si="0"/>
        <v>94.8</v>
      </c>
      <c r="I31" s="7" t="str">
        <f t="shared" si="1"/>
        <v>5/32</v>
      </c>
      <c r="J31" s="7" t="str">
        <f t="shared" si="2"/>
        <v>优秀</v>
      </c>
      <c r="K31" s="12">
        <v>81.7</v>
      </c>
      <c r="L31" s="7" t="str">
        <f t="shared" si="3"/>
        <v>13/32</v>
      </c>
      <c r="M31" s="7" t="str">
        <f t="shared" si="4"/>
        <v>良好</v>
      </c>
      <c r="N31" s="12">
        <v>61.4</v>
      </c>
      <c r="O31" s="7">
        <v>100</v>
      </c>
      <c r="P31" s="12">
        <f t="shared" si="5"/>
        <v>69.12</v>
      </c>
      <c r="Q31" s="12" t="str">
        <f t="shared" si="6"/>
        <v>合格</v>
      </c>
      <c r="R31" s="12">
        <v>65.13</v>
      </c>
      <c r="S31" s="7" t="str">
        <f t="shared" si="7"/>
        <v>15/32</v>
      </c>
      <c r="T31" s="7" t="str">
        <f t="shared" si="8"/>
        <v>良好</v>
      </c>
      <c r="U31" s="27">
        <f t="shared" si="9"/>
        <v>83.691000000000017</v>
      </c>
      <c r="V31" s="10" t="str">
        <f t="shared" si="10"/>
        <v>12/32</v>
      </c>
      <c r="W31" s="25" t="str">
        <f t="shared" si="11"/>
        <v>优秀</v>
      </c>
      <c r="X31" s="27">
        <f t="shared" si="12"/>
        <v>73.414999999999992</v>
      </c>
      <c r="Y31" s="10" t="str">
        <f t="shared" si="13"/>
        <v>13/32</v>
      </c>
      <c r="Z31" s="25" t="str">
        <f t="shared" si="14"/>
        <v>良好</v>
      </c>
      <c r="AA31" s="12" t="s">
        <v>152</v>
      </c>
      <c r="AB31" s="12" t="s">
        <v>153</v>
      </c>
      <c r="AC31"/>
      <c r="AD31" t="s">
        <v>140</v>
      </c>
    </row>
    <row r="32" spans="1:30" ht="21">
      <c r="A32" s="24" t="s">
        <v>56</v>
      </c>
      <c r="B32" s="12" t="s">
        <v>57</v>
      </c>
      <c r="C32" s="7" t="s">
        <v>124</v>
      </c>
      <c r="D32" s="7" t="s">
        <v>113</v>
      </c>
      <c r="E32" s="12" t="s">
        <v>128</v>
      </c>
      <c r="F32" s="7">
        <v>17.5</v>
      </c>
      <c r="G32" s="7">
        <v>10</v>
      </c>
      <c r="H32" s="7">
        <f t="shared" si="0"/>
        <v>87.5</v>
      </c>
      <c r="I32" s="7" t="str">
        <f t="shared" si="1"/>
        <v>21/32</v>
      </c>
      <c r="J32" s="7" t="str">
        <f t="shared" si="2"/>
        <v>良好</v>
      </c>
      <c r="K32" s="12">
        <v>82.5</v>
      </c>
      <c r="L32" s="7" t="str">
        <f t="shared" si="3"/>
        <v>10/32</v>
      </c>
      <c r="M32" s="7" t="str">
        <f t="shared" si="4"/>
        <v>优秀</v>
      </c>
      <c r="N32" s="12">
        <v>66.8</v>
      </c>
      <c r="O32" s="7">
        <v>100</v>
      </c>
      <c r="P32" s="12">
        <f t="shared" si="5"/>
        <v>73.44</v>
      </c>
      <c r="Q32" s="12" t="str">
        <f t="shared" si="6"/>
        <v>合格</v>
      </c>
      <c r="R32" s="12">
        <v>62.28</v>
      </c>
      <c r="S32" s="7" t="str">
        <f t="shared" si="7"/>
        <v>27/32</v>
      </c>
      <c r="T32" s="7" t="str">
        <f t="shared" si="8"/>
        <v>良好</v>
      </c>
      <c r="U32" s="27">
        <f t="shared" si="9"/>
        <v>83.046999999999997</v>
      </c>
      <c r="V32" s="10" t="str">
        <f t="shared" si="10"/>
        <v>16/32</v>
      </c>
      <c r="W32" s="25" t="str">
        <f t="shared" si="11"/>
        <v>良好</v>
      </c>
      <c r="X32" s="27">
        <f t="shared" si="12"/>
        <v>72.39</v>
      </c>
      <c r="Y32" s="10" t="str">
        <f t="shared" si="13"/>
        <v>22/32</v>
      </c>
      <c r="Z32" s="25" t="str">
        <f t="shared" si="14"/>
        <v>良好</v>
      </c>
      <c r="AA32" s="12"/>
      <c r="AB32" s="12"/>
      <c r="AC32"/>
      <c r="AD32"/>
    </row>
    <row r="33" spans="1:30" ht="21">
      <c r="A33" s="24" t="s">
        <v>58</v>
      </c>
      <c r="B33" s="12" t="s">
        <v>59</v>
      </c>
      <c r="C33" s="7" t="s">
        <v>124</v>
      </c>
      <c r="D33" s="7" t="s">
        <v>113</v>
      </c>
      <c r="E33" s="12"/>
      <c r="F33" s="7">
        <v>1.1999999999999993</v>
      </c>
      <c r="G33" s="7">
        <v>10</v>
      </c>
      <c r="H33" s="7">
        <f t="shared" si="0"/>
        <v>71.2</v>
      </c>
      <c r="I33" s="7" t="str">
        <f t="shared" si="1"/>
        <v>29/32</v>
      </c>
      <c r="J33" s="7" t="str">
        <f t="shared" si="2"/>
        <v>合格</v>
      </c>
      <c r="K33" s="12">
        <v>75.3</v>
      </c>
      <c r="L33" s="7" t="str">
        <f t="shared" si="3"/>
        <v>30/32</v>
      </c>
      <c r="M33" s="7" t="str">
        <f t="shared" si="4"/>
        <v>合格</v>
      </c>
      <c r="N33" s="12">
        <v>54.4</v>
      </c>
      <c r="O33" s="7">
        <v>100</v>
      </c>
      <c r="P33" s="12">
        <f t="shared" si="5"/>
        <v>63.52</v>
      </c>
      <c r="Q33" s="12" t="str">
        <f t="shared" si="6"/>
        <v>合格</v>
      </c>
      <c r="R33" s="12">
        <v>61.68</v>
      </c>
      <c r="S33" s="7" t="str">
        <f t="shared" si="7"/>
        <v>29/32</v>
      </c>
      <c r="T33" s="7" t="str">
        <f t="shared" si="8"/>
        <v>合格</v>
      </c>
      <c r="U33" s="27">
        <f t="shared" si="9"/>
        <v>73.891000000000005</v>
      </c>
      <c r="V33" s="10" t="str">
        <f t="shared" si="10"/>
        <v>32/32</v>
      </c>
      <c r="W33" s="25" t="str">
        <f t="shared" si="11"/>
        <v>合格</v>
      </c>
      <c r="X33" s="27">
        <f t="shared" si="12"/>
        <v>68.489999999999995</v>
      </c>
      <c r="Y33" s="10" t="str">
        <f t="shared" si="13"/>
        <v>30/32</v>
      </c>
      <c r="Z33" s="25" t="str">
        <f t="shared" si="14"/>
        <v>合格</v>
      </c>
      <c r="AA33" s="12"/>
      <c r="AB33" s="12"/>
      <c r="AC33"/>
      <c r="AD33"/>
    </row>
    <row r="34" spans="1:30" ht="21">
      <c r="A34" s="24" t="s">
        <v>60</v>
      </c>
      <c r="B34" s="12" t="s">
        <v>61</v>
      </c>
      <c r="C34" s="7" t="s">
        <v>124</v>
      </c>
      <c r="D34" s="7" t="s">
        <v>113</v>
      </c>
      <c r="E34" s="12" t="s">
        <v>154</v>
      </c>
      <c r="F34" s="7">
        <v>30</v>
      </c>
      <c r="G34" s="7">
        <v>10</v>
      </c>
      <c r="H34" s="7">
        <f t="shared" si="0"/>
        <v>100</v>
      </c>
      <c r="I34" s="7" t="str">
        <f t="shared" si="1"/>
        <v>1/32</v>
      </c>
      <c r="J34" s="7" t="str">
        <f t="shared" si="2"/>
        <v>优秀</v>
      </c>
      <c r="K34" s="12">
        <v>85.8</v>
      </c>
      <c r="L34" s="7" t="str">
        <f t="shared" si="3"/>
        <v>3/32</v>
      </c>
      <c r="M34" s="7" t="str">
        <f t="shared" si="4"/>
        <v>优秀</v>
      </c>
      <c r="N34" s="12">
        <v>75.3</v>
      </c>
      <c r="O34" s="7">
        <v>100</v>
      </c>
      <c r="P34" s="12">
        <f t="shared" si="5"/>
        <v>80.240000000000009</v>
      </c>
      <c r="Q34" s="12" t="str">
        <f t="shared" si="6"/>
        <v>良好</v>
      </c>
      <c r="R34" s="12">
        <v>66.63</v>
      </c>
      <c r="S34" s="7" t="str">
        <f t="shared" si="7"/>
        <v>7/32</v>
      </c>
      <c r="T34" s="7" t="str">
        <f t="shared" si="8"/>
        <v>优秀</v>
      </c>
      <c r="U34" s="27">
        <f t="shared" si="9"/>
        <v>88.361999999999995</v>
      </c>
      <c r="V34" s="10" t="str">
        <f t="shared" si="10"/>
        <v>2/32</v>
      </c>
      <c r="W34" s="25" t="str">
        <f t="shared" si="11"/>
        <v>优秀</v>
      </c>
      <c r="X34" s="27">
        <f t="shared" si="12"/>
        <v>76.215000000000003</v>
      </c>
      <c r="Y34" s="10" t="str">
        <f t="shared" si="13"/>
        <v>3/32</v>
      </c>
      <c r="Z34" s="25" t="str">
        <f t="shared" si="14"/>
        <v>优秀</v>
      </c>
      <c r="AA34" s="12" t="s">
        <v>118</v>
      </c>
      <c r="AB34" s="12" t="s">
        <v>143</v>
      </c>
      <c r="AC34"/>
      <c r="AD34" t="s">
        <v>140</v>
      </c>
    </row>
    <row r="35" spans="1:30" ht="21">
      <c r="A35" s="24" t="s">
        <v>62</v>
      </c>
      <c r="B35" s="12" t="s">
        <v>155</v>
      </c>
      <c r="C35" s="7" t="s">
        <v>124</v>
      </c>
      <c r="D35" s="7" t="s">
        <v>113</v>
      </c>
      <c r="E35" s="12"/>
      <c r="F35" s="7">
        <v>17</v>
      </c>
      <c r="G35" s="7">
        <v>10</v>
      </c>
      <c r="H35" s="7">
        <f t="shared" si="0"/>
        <v>87</v>
      </c>
      <c r="I35" s="7" t="str">
        <f t="shared" si="1"/>
        <v>23/32</v>
      </c>
      <c r="J35" s="7" t="str">
        <f t="shared" si="2"/>
        <v>良好</v>
      </c>
      <c r="K35" s="12">
        <v>85</v>
      </c>
      <c r="L35" s="7" t="str">
        <f t="shared" si="3"/>
        <v>5/32</v>
      </c>
      <c r="M35" s="7" t="str">
        <f t="shared" si="4"/>
        <v>优秀</v>
      </c>
      <c r="N35" s="12">
        <v>62.8</v>
      </c>
      <c r="O35" s="7">
        <v>100</v>
      </c>
      <c r="P35" s="12">
        <f t="shared" si="5"/>
        <v>70.240000000000009</v>
      </c>
      <c r="Q35" s="12" t="str">
        <f t="shared" si="6"/>
        <v>合格</v>
      </c>
      <c r="R35" s="12">
        <v>62.88</v>
      </c>
      <c r="S35" s="7" t="str">
        <f t="shared" si="7"/>
        <v>24/32</v>
      </c>
      <c r="T35" s="7" t="str">
        <f t="shared" si="8"/>
        <v>良好</v>
      </c>
      <c r="U35" s="27">
        <f t="shared" si="9"/>
        <v>84.662000000000006</v>
      </c>
      <c r="V35" s="10" t="str">
        <f t="shared" si="10"/>
        <v>8/32</v>
      </c>
      <c r="W35" s="25" t="str">
        <f t="shared" si="11"/>
        <v>优秀</v>
      </c>
      <c r="X35" s="27">
        <f t="shared" si="12"/>
        <v>73.94</v>
      </c>
      <c r="Y35" s="10" t="str">
        <f t="shared" si="13"/>
        <v>12/32</v>
      </c>
      <c r="Z35" s="25" t="str">
        <f t="shared" si="14"/>
        <v>优秀</v>
      </c>
      <c r="AA35" s="12" t="s">
        <v>115</v>
      </c>
      <c r="AB35" s="12"/>
      <c r="AC35"/>
      <c r="AD35"/>
    </row>
    <row r="36" spans="1:30" ht="21">
      <c r="A36" s="24" t="s">
        <v>64</v>
      </c>
      <c r="B36" s="12" t="s">
        <v>65</v>
      </c>
      <c r="C36" s="7" t="s">
        <v>124</v>
      </c>
      <c r="D36" s="7" t="s">
        <v>141</v>
      </c>
      <c r="E36" s="12" t="s">
        <v>130</v>
      </c>
      <c r="F36" s="7">
        <v>29.4</v>
      </c>
      <c r="G36" s="7">
        <v>10</v>
      </c>
      <c r="H36" s="7">
        <f t="shared" si="0"/>
        <v>99.4</v>
      </c>
      <c r="I36" s="7" t="str">
        <f t="shared" si="1"/>
        <v>2/32</v>
      </c>
      <c r="J36" s="7" t="str">
        <f t="shared" si="2"/>
        <v>优秀</v>
      </c>
      <c r="K36" s="12">
        <v>85.1</v>
      </c>
      <c r="L36" s="7" t="str">
        <f t="shared" si="3"/>
        <v>4/32</v>
      </c>
      <c r="M36" s="7" t="str">
        <f t="shared" si="4"/>
        <v>优秀</v>
      </c>
      <c r="N36" s="12">
        <v>76.599999999999994</v>
      </c>
      <c r="O36" s="7">
        <v>100</v>
      </c>
      <c r="P36" s="12">
        <f t="shared" si="5"/>
        <v>81.28</v>
      </c>
      <c r="Q36" s="12" t="str">
        <f t="shared" si="6"/>
        <v>良好</v>
      </c>
      <c r="R36" s="12">
        <v>67.680000000000007</v>
      </c>
      <c r="S36" s="7" t="str">
        <f t="shared" si="7"/>
        <v>4/32</v>
      </c>
      <c r="T36" s="7" t="str">
        <f t="shared" si="8"/>
        <v>优秀</v>
      </c>
      <c r="U36" s="27">
        <f t="shared" si="9"/>
        <v>87.769000000000005</v>
      </c>
      <c r="V36" s="10" t="str">
        <f t="shared" si="10"/>
        <v>3/32</v>
      </c>
      <c r="W36" s="25" t="str">
        <f t="shared" si="11"/>
        <v>优秀</v>
      </c>
      <c r="X36" s="27">
        <f t="shared" si="12"/>
        <v>76.39</v>
      </c>
      <c r="Y36" s="10" t="str">
        <f t="shared" si="13"/>
        <v>2/32</v>
      </c>
      <c r="Z36" s="25" t="str">
        <f t="shared" si="14"/>
        <v>优秀</v>
      </c>
      <c r="AA36" s="12" t="s">
        <v>138</v>
      </c>
      <c r="AB36" s="12" t="s">
        <v>143</v>
      </c>
      <c r="AC36"/>
      <c r="AD36" t="s">
        <v>140</v>
      </c>
    </row>
    <row r="37" spans="1:30">
      <c r="A37" s="54" t="s">
        <v>131</v>
      </c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</row>
    <row r="38" spans="1:30">
      <c r="A38" s="54" t="s">
        <v>132</v>
      </c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</row>
  </sheetData>
  <mergeCells count="19">
    <mergeCell ref="A1:AD1"/>
    <mergeCell ref="A2:AC2"/>
    <mergeCell ref="A3:A4"/>
    <mergeCell ref="B3:B4"/>
    <mergeCell ref="C3:C4"/>
    <mergeCell ref="D3:D4"/>
    <mergeCell ref="E3:E4"/>
    <mergeCell ref="F3:J3"/>
    <mergeCell ref="K3:M3"/>
    <mergeCell ref="N3:Q3"/>
    <mergeCell ref="AD3:AD4"/>
    <mergeCell ref="A37:AD37"/>
    <mergeCell ref="A38:AD38"/>
    <mergeCell ref="R3:T3"/>
    <mergeCell ref="U3:W3"/>
    <mergeCell ref="X3:Z3"/>
    <mergeCell ref="AA3:AA4"/>
    <mergeCell ref="AB3:AB4"/>
    <mergeCell ref="AC3:AC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490D2-DC73-48EF-BA6B-DB00CF4BE832}">
  <dimension ref="A1:AL43"/>
  <sheetViews>
    <sheetView topLeftCell="A25" workbookViewId="0">
      <selection activeCell="A6" sqref="A6"/>
    </sheetView>
  </sheetViews>
  <sheetFormatPr defaultRowHeight="14.25"/>
  <cols>
    <col min="1" max="36" width="9" style="5"/>
    <col min="37" max="37" width="8.75" style="5" customWidth="1"/>
    <col min="38" max="16384" width="9" style="5"/>
  </cols>
  <sheetData>
    <row r="1" spans="1:38" ht="18.75">
      <c r="A1" s="68" t="s">
        <v>156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</row>
    <row r="2" spans="1:38">
      <c r="A2" s="28"/>
      <c r="B2" s="28"/>
      <c r="C2" s="28"/>
      <c r="D2" s="28"/>
      <c r="E2" s="28"/>
      <c r="F2" s="69" t="s">
        <v>157</v>
      </c>
      <c r="G2" s="69"/>
      <c r="H2" s="69"/>
      <c r="I2" s="69"/>
      <c r="J2" s="69"/>
      <c r="K2" s="69"/>
      <c r="L2" s="69" t="s">
        <v>158</v>
      </c>
      <c r="M2" s="69"/>
      <c r="N2" s="69"/>
      <c r="O2" s="69"/>
      <c r="P2" s="28"/>
      <c r="Q2" s="28"/>
      <c r="R2" s="28"/>
      <c r="S2" s="28"/>
      <c r="T2" s="28"/>
      <c r="U2" s="70" t="s">
        <v>159</v>
      </c>
      <c r="V2" s="70"/>
      <c r="W2" s="70"/>
      <c r="X2" s="70"/>
      <c r="Y2" s="70"/>
      <c r="Z2" s="70"/>
      <c r="AA2" s="70" t="s">
        <v>160</v>
      </c>
      <c r="AB2" s="70"/>
      <c r="AC2" s="70"/>
      <c r="AD2" s="70"/>
      <c r="AE2" s="70"/>
      <c r="AF2" s="70"/>
      <c r="AG2" s="70"/>
      <c r="AH2" s="70"/>
      <c r="AI2" s="70"/>
      <c r="AJ2" s="29">
        <v>32</v>
      </c>
      <c r="AK2"/>
      <c r="AL2"/>
    </row>
    <row r="3" spans="1:38">
      <c r="A3" s="67" t="s">
        <v>161</v>
      </c>
      <c r="B3" s="67"/>
      <c r="C3" s="67"/>
      <c r="D3" s="67"/>
      <c r="E3" s="67"/>
      <c r="F3" s="67" t="s">
        <v>95</v>
      </c>
      <c r="G3" s="67"/>
      <c r="H3" s="67"/>
      <c r="I3" s="67"/>
      <c r="J3" s="67"/>
      <c r="K3" s="67"/>
      <c r="L3" s="67" t="s">
        <v>96</v>
      </c>
      <c r="M3" s="67"/>
      <c r="N3" s="67"/>
      <c r="O3" s="67"/>
      <c r="P3" s="67" t="s">
        <v>97</v>
      </c>
      <c r="Q3" s="67"/>
      <c r="R3" s="67"/>
      <c r="S3" s="67"/>
      <c r="T3" s="67"/>
      <c r="U3" s="67" t="s">
        <v>98</v>
      </c>
      <c r="V3" s="67"/>
      <c r="W3" s="67"/>
      <c r="X3" s="67"/>
      <c r="Y3" s="67" t="s">
        <v>162</v>
      </c>
      <c r="Z3" s="67"/>
      <c r="AA3" s="67" t="s">
        <v>99</v>
      </c>
      <c r="AB3" s="67"/>
      <c r="AC3" s="67"/>
      <c r="AD3" s="67"/>
      <c r="AE3" s="67" t="s">
        <v>100</v>
      </c>
      <c r="AF3" s="67"/>
      <c r="AG3" s="67"/>
      <c r="AH3" s="67"/>
      <c r="AI3" s="67" t="s">
        <v>163</v>
      </c>
      <c r="AJ3" s="67" t="s">
        <v>104</v>
      </c>
      <c r="AK3" s="67" t="s">
        <v>101</v>
      </c>
      <c r="AL3" s="67" t="s">
        <v>164</v>
      </c>
    </row>
    <row r="4" spans="1:38" ht="27">
      <c r="A4" s="3" t="s">
        <v>0</v>
      </c>
      <c r="B4" s="3" t="s">
        <v>1</v>
      </c>
      <c r="C4" s="3" t="s">
        <v>92</v>
      </c>
      <c r="D4" s="3" t="s">
        <v>93</v>
      </c>
      <c r="E4" s="3" t="s">
        <v>94</v>
      </c>
      <c r="F4" s="3" t="s">
        <v>105</v>
      </c>
      <c r="G4" s="3" t="s">
        <v>106</v>
      </c>
      <c r="H4" s="3" t="s">
        <v>107</v>
      </c>
      <c r="I4" s="67" t="s">
        <v>108</v>
      </c>
      <c r="J4" s="67"/>
      <c r="K4" s="3" t="s">
        <v>109</v>
      </c>
      <c r="L4" s="3" t="s">
        <v>107</v>
      </c>
      <c r="M4" s="67" t="s">
        <v>108</v>
      </c>
      <c r="N4" s="67"/>
      <c r="O4" s="3" t="s">
        <v>109</v>
      </c>
      <c r="P4" s="3" t="s">
        <v>110</v>
      </c>
      <c r="Q4" s="3" t="s">
        <v>111</v>
      </c>
      <c r="R4" s="3" t="s">
        <v>165</v>
      </c>
      <c r="S4" s="3" t="s">
        <v>107</v>
      </c>
      <c r="T4" s="3" t="s">
        <v>109</v>
      </c>
      <c r="U4" s="3" t="s">
        <v>107</v>
      </c>
      <c r="V4" s="67" t="s">
        <v>108</v>
      </c>
      <c r="W4" s="67"/>
      <c r="X4" s="3" t="s">
        <v>109</v>
      </c>
      <c r="Y4" s="3" t="s">
        <v>107</v>
      </c>
      <c r="Z4" s="3" t="s">
        <v>109</v>
      </c>
      <c r="AA4" s="3" t="s">
        <v>107</v>
      </c>
      <c r="AB4" s="67" t="s">
        <v>108</v>
      </c>
      <c r="AC4" s="67"/>
      <c r="AD4" s="3" t="s">
        <v>109</v>
      </c>
      <c r="AE4" s="3" t="s">
        <v>107</v>
      </c>
      <c r="AF4" s="67" t="s">
        <v>108</v>
      </c>
      <c r="AG4" s="67"/>
      <c r="AH4" s="3" t="s">
        <v>109</v>
      </c>
      <c r="AI4" s="67"/>
      <c r="AJ4" s="67"/>
      <c r="AK4" s="67"/>
      <c r="AL4" s="67"/>
    </row>
    <row r="5" spans="1:38" ht="27">
      <c r="A5" s="3" t="s">
        <v>2</v>
      </c>
      <c r="B5" s="3" t="s">
        <v>3</v>
      </c>
      <c r="C5" s="3" t="s">
        <v>112</v>
      </c>
      <c r="D5" s="3" t="s">
        <v>113</v>
      </c>
      <c r="E5" s="3" t="s">
        <v>166</v>
      </c>
      <c r="F5" s="3">
        <v>1.3</v>
      </c>
      <c r="G5" s="3">
        <v>10</v>
      </c>
      <c r="H5" s="3">
        <v>71.3</v>
      </c>
      <c r="I5" s="3">
        <v>29</v>
      </c>
      <c r="J5" s="3">
        <v>32</v>
      </c>
      <c r="K5" s="3" t="s">
        <v>167</v>
      </c>
      <c r="L5" s="3">
        <v>81.900000000000006</v>
      </c>
      <c r="M5" s="3">
        <v>22</v>
      </c>
      <c r="N5" s="3">
        <v>32</v>
      </c>
      <c r="O5" s="3" t="s">
        <v>168</v>
      </c>
      <c r="P5" s="3">
        <v>65.599999999999994</v>
      </c>
      <c r="Q5" s="3">
        <v>100</v>
      </c>
      <c r="R5" s="3">
        <v>0</v>
      </c>
      <c r="S5" s="3">
        <v>72.48</v>
      </c>
      <c r="T5" s="3" t="s">
        <v>167</v>
      </c>
      <c r="U5" s="3">
        <v>61.5</v>
      </c>
      <c r="V5" s="3">
        <v>26</v>
      </c>
      <c r="W5" s="3">
        <v>32</v>
      </c>
      <c r="X5" s="3" t="s">
        <v>168</v>
      </c>
      <c r="Y5" s="3"/>
      <c r="Z5" s="3"/>
      <c r="AA5" s="3">
        <v>79.31</v>
      </c>
      <c r="AB5" s="3">
        <v>27</v>
      </c>
      <c r="AC5" s="3">
        <v>32</v>
      </c>
      <c r="AD5" s="3" t="s">
        <v>168</v>
      </c>
      <c r="AE5" s="3">
        <v>71.7</v>
      </c>
      <c r="AF5" s="3">
        <v>26</v>
      </c>
      <c r="AG5" s="3">
        <v>32</v>
      </c>
      <c r="AH5" s="3" t="s">
        <v>168</v>
      </c>
      <c r="AI5" s="3" t="s">
        <v>169</v>
      </c>
      <c r="AJ5" s="3" t="s">
        <v>170</v>
      </c>
      <c r="AK5" s="30"/>
      <c r="AL5" s="30" t="s">
        <v>153</v>
      </c>
    </row>
    <row r="6" spans="1:38" ht="27">
      <c r="A6" s="4" t="s">
        <v>4</v>
      </c>
      <c r="B6" s="4" t="s">
        <v>5</v>
      </c>
      <c r="C6" s="4" t="s">
        <v>112</v>
      </c>
      <c r="D6" s="31" t="s">
        <v>171</v>
      </c>
      <c r="E6" s="31" t="s">
        <v>172</v>
      </c>
      <c r="F6" s="4">
        <v>25.5</v>
      </c>
      <c r="G6" s="4">
        <v>10</v>
      </c>
      <c r="H6" s="4">
        <v>95.5</v>
      </c>
      <c r="I6" s="4">
        <v>10</v>
      </c>
      <c r="J6" s="4">
        <v>32</v>
      </c>
      <c r="K6" s="4" t="s">
        <v>140</v>
      </c>
      <c r="L6" s="4">
        <v>87.7</v>
      </c>
      <c r="M6" s="4">
        <v>3</v>
      </c>
      <c r="N6" s="4">
        <v>32</v>
      </c>
      <c r="O6" s="4" t="s">
        <v>140</v>
      </c>
      <c r="P6" s="4">
        <v>49.3</v>
      </c>
      <c r="Q6" s="4">
        <v>100</v>
      </c>
      <c r="R6" s="4">
        <v>0</v>
      </c>
      <c r="S6" s="4">
        <v>59.44</v>
      </c>
      <c r="T6" s="4" t="s">
        <v>173</v>
      </c>
      <c r="U6" s="4">
        <v>82.1</v>
      </c>
      <c r="V6" s="4">
        <v>1</v>
      </c>
      <c r="W6" s="4">
        <v>32</v>
      </c>
      <c r="X6" s="4" t="s">
        <v>140</v>
      </c>
      <c r="Y6" s="4"/>
      <c r="Z6" s="4"/>
      <c r="AA6" s="4">
        <v>87.85</v>
      </c>
      <c r="AB6" s="4">
        <v>6</v>
      </c>
      <c r="AC6" s="4">
        <v>32</v>
      </c>
      <c r="AD6" s="4" t="s">
        <v>140</v>
      </c>
      <c r="AE6" s="4">
        <v>84.9</v>
      </c>
      <c r="AF6" s="4">
        <v>1</v>
      </c>
      <c r="AG6" s="4">
        <v>32</v>
      </c>
      <c r="AH6" s="4" t="s">
        <v>140</v>
      </c>
      <c r="AI6" s="4" t="s">
        <v>169</v>
      </c>
      <c r="AJ6" s="4" t="s">
        <v>174</v>
      </c>
      <c r="AK6" s="30" t="s">
        <v>175</v>
      </c>
      <c r="AL6" s="30" t="s">
        <v>176</v>
      </c>
    </row>
    <row r="7" spans="1:38" ht="27">
      <c r="A7" s="4" t="s">
        <v>6</v>
      </c>
      <c r="B7" s="4" t="s">
        <v>7</v>
      </c>
      <c r="C7" s="4" t="s">
        <v>112</v>
      </c>
      <c r="D7" s="31" t="s">
        <v>177</v>
      </c>
      <c r="E7" s="31" t="s">
        <v>178</v>
      </c>
      <c r="F7" s="4">
        <v>30</v>
      </c>
      <c r="G7" s="4">
        <v>10</v>
      </c>
      <c r="H7" s="4">
        <v>100</v>
      </c>
      <c r="I7" s="4">
        <v>1</v>
      </c>
      <c r="J7" s="4">
        <v>32</v>
      </c>
      <c r="K7" s="4" t="s">
        <v>140</v>
      </c>
      <c r="L7" s="4">
        <v>83.1</v>
      </c>
      <c r="M7" s="4">
        <v>13</v>
      </c>
      <c r="N7" s="4">
        <v>32</v>
      </c>
      <c r="O7" s="4" t="s">
        <v>168</v>
      </c>
      <c r="P7" s="4">
        <v>76.5</v>
      </c>
      <c r="Q7" s="4">
        <v>100</v>
      </c>
      <c r="R7" s="4">
        <v>0</v>
      </c>
      <c r="S7" s="4">
        <v>81.2</v>
      </c>
      <c r="T7" s="4" t="s">
        <v>168</v>
      </c>
      <c r="U7" s="4">
        <v>68.25</v>
      </c>
      <c r="V7" s="4">
        <v>2</v>
      </c>
      <c r="W7" s="4">
        <v>32</v>
      </c>
      <c r="X7" s="4" t="s">
        <v>140</v>
      </c>
      <c r="Y7" s="4"/>
      <c r="Z7" s="4"/>
      <c r="AA7" s="4">
        <v>86.39</v>
      </c>
      <c r="AB7" s="4">
        <v>9</v>
      </c>
      <c r="AC7" s="4">
        <v>32</v>
      </c>
      <c r="AD7" s="4" t="s">
        <v>140</v>
      </c>
      <c r="AE7" s="4">
        <v>75.680000000000007</v>
      </c>
      <c r="AF7" s="4">
        <v>6</v>
      </c>
      <c r="AG7" s="4">
        <v>32</v>
      </c>
      <c r="AH7" s="4" t="s">
        <v>140</v>
      </c>
      <c r="AI7" s="4" t="s">
        <v>169</v>
      </c>
      <c r="AJ7" s="4" t="s">
        <v>174</v>
      </c>
      <c r="AK7" s="30" t="s">
        <v>175</v>
      </c>
      <c r="AL7" s="30" t="s">
        <v>179</v>
      </c>
    </row>
    <row r="8" spans="1:38" ht="27">
      <c r="A8" s="3" t="s">
        <v>8</v>
      </c>
      <c r="B8" s="3" t="s">
        <v>9</v>
      </c>
      <c r="C8" s="3" t="s">
        <v>112</v>
      </c>
      <c r="D8" s="3" t="s">
        <v>113</v>
      </c>
      <c r="E8" s="3" t="s">
        <v>166</v>
      </c>
      <c r="F8" s="3">
        <v>3</v>
      </c>
      <c r="G8" s="3">
        <v>10</v>
      </c>
      <c r="H8" s="3">
        <v>73</v>
      </c>
      <c r="I8" s="3">
        <v>28</v>
      </c>
      <c r="J8" s="3">
        <v>32</v>
      </c>
      <c r="K8" s="3" t="s">
        <v>167</v>
      </c>
      <c r="L8" s="3">
        <v>77.5</v>
      </c>
      <c r="M8" s="3">
        <v>30</v>
      </c>
      <c r="N8" s="3">
        <v>32</v>
      </c>
      <c r="O8" s="3" t="s">
        <v>167</v>
      </c>
      <c r="P8" s="3">
        <v>76.8</v>
      </c>
      <c r="Q8" s="3">
        <v>100</v>
      </c>
      <c r="R8" s="3">
        <v>0</v>
      </c>
      <c r="S8" s="3">
        <v>81.44</v>
      </c>
      <c r="T8" s="3" t="s">
        <v>168</v>
      </c>
      <c r="U8" s="3">
        <v>61.2</v>
      </c>
      <c r="V8" s="3">
        <v>27</v>
      </c>
      <c r="W8" s="3">
        <v>32</v>
      </c>
      <c r="X8" s="3" t="s">
        <v>168</v>
      </c>
      <c r="Y8" s="3"/>
      <c r="Z8" s="3"/>
      <c r="AA8" s="3">
        <v>76.8</v>
      </c>
      <c r="AB8" s="3">
        <v>29</v>
      </c>
      <c r="AC8" s="3">
        <v>32</v>
      </c>
      <c r="AD8" s="3" t="s">
        <v>167</v>
      </c>
      <c r="AE8" s="3">
        <v>69.349999999999994</v>
      </c>
      <c r="AF8" s="3">
        <v>30</v>
      </c>
      <c r="AG8" s="3">
        <v>32</v>
      </c>
      <c r="AH8" s="3" t="s">
        <v>167</v>
      </c>
      <c r="AI8" s="3" t="s">
        <v>180</v>
      </c>
      <c r="AJ8" s="3" t="s">
        <v>170</v>
      </c>
      <c r="AK8" s="30" t="s">
        <v>181</v>
      </c>
      <c r="AL8" s="30"/>
    </row>
    <row r="9" spans="1:38" ht="27">
      <c r="A9" s="4" t="s">
        <v>10</v>
      </c>
      <c r="B9" s="4" t="s">
        <v>11</v>
      </c>
      <c r="C9" s="4" t="s">
        <v>112</v>
      </c>
      <c r="D9" s="4" t="s">
        <v>113</v>
      </c>
      <c r="E9" s="4" t="s">
        <v>166</v>
      </c>
      <c r="F9" s="4">
        <v>20</v>
      </c>
      <c r="G9" s="4">
        <v>10</v>
      </c>
      <c r="H9" s="4">
        <v>90</v>
      </c>
      <c r="I9" s="4">
        <v>18</v>
      </c>
      <c r="J9" s="4">
        <v>32</v>
      </c>
      <c r="K9" s="4" t="s">
        <v>140</v>
      </c>
      <c r="L9" s="4">
        <v>84.5</v>
      </c>
      <c r="M9" s="4">
        <v>8</v>
      </c>
      <c r="N9" s="4">
        <v>32</v>
      </c>
      <c r="O9" s="4" t="s">
        <v>140</v>
      </c>
      <c r="P9" s="4">
        <v>73.8</v>
      </c>
      <c r="Q9" s="4">
        <v>100</v>
      </c>
      <c r="R9" s="4">
        <v>0</v>
      </c>
      <c r="S9" s="4">
        <v>79.040000000000006</v>
      </c>
      <c r="T9" s="4" t="s">
        <v>167</v>
      </c>
      <c r="U9" s="4">
        <v>61.8</v>
      </c>
      <c r="V9" s="4">
        <v>23</v>
      </c>
      <c r="W9" s="4">
        <v>32</v>
      </c>
      <c r="X9" s="4" t="s">
        <v>168</v>
      </c>
      <c r="Y9" s="4"/>
      <c r="Z9" s="4"/>
      <c r="AA9" s="4">
        <v>85.33</v>
      </c>
      <c r="AB9" s="4">
        <v>13</v>
      </c>
      <c r="AC9" s="4">
        <v>32</v>
      </c>
      <c r="AD9" s="4" t="s">
        <v>168</v>
      </c>
      <c r="AE9" s="4">
        <v>73.150000000000006</v>
      </c>
      <c r="AF9" s="4">
        <v>13</v>
      </c>
      <c r="AG9" s="4">
        <v>32</v>
      </c>
      <c r="AH9" s="4" t="s">
        <v>168</v>
      </c>
      <c r="AI9" s="4" t="s">
        <v>169</v>
      </c>
      <c r="AJ9" s="4" t="s">
        <v>170</v>
      </c>
      <c r="AK9" s="30" t="s">
        <v>181</v>
      </c>
      <c r="AL9" s="30" t="s">
        <v>176</v>
      </c>
    </row>
    <row r="10" spans="1:38" ht="27">
      <c r="A10" s="4" t="s">
        <v>12</v>
      </c>
      <c r="B10" s="4" t="s">
        <v>13</v>
      </c>
      <c r="C10" s="4" t="s">
        <v>112</v>
      </c>
      <c r="D10" s="4" t="s">
        <v>171</v>
      </c>
      <c r="E10" s="4" t="s">
        <v>182</v>
      </c>
      <c r="F10" s="4">
        <v>26.3</v>
      </c>
      <c r="G10" s="4">
        <v>10</v>
      </c>
      <c r="H10" s="4">
        <v>96.3</v>
      </c>
      <c r="I10" s="4">
        <v>8</v>
      </c>
      <c r="J10" s="4">
        <v>32</v>
      </c>
      <c r="K10" s="4" t="s">
        <v>140</v>
      </c>
      <c r="L10" s="4">
        <v>83.5</v>
      </c>
      <c r="M10" s="4">
        <v>11</v>
      </c>
      <c r="N10" s="4">
        <v>32</v>
      </c>
      <c r="O10" s="4" t="s">
        <v>140</v>
      </c>
      <c r="P10" s="4">
        <v>69.2</v>
      </c>
      <c r="Q10" s="4">
        <v>100</v>
      </c>
      <c r="R10" s="4">
        <v>0</v>
      </c>
      <c r="S10" s="4">
        <v>75.36</v>
      </c>
      <c r="T10" s="4" t="s">
        <v>167</v>
      </c>
      <c r="U10" s="4">
        <v>62.7</v>
      </c>
      <c r="V10" s="4">
        <v>17</v>
      </c>
      <c r="W10" s="4">
        <v>32</v>
      </c>
      <c r="X10" s="4" t="s">
        <v>168</v>
      </c>
      <c r="Y10" s="4"/>
      <c r="Z10" s="4"/>
      <c r="AA10" s="4">
        <v>85.65</v>
      </c>
      <c r="AB10" s="4">
        <v>12</v>
      </c>
      <c r="AC10" s="4">
        <v>32</v>
      </c>
      <c r="AD10" s="4" t="s">
        <v>140</v>
      </c>
      <c r="AE10" s="4">
        <v>73.099999999999994</v>
      </c>
      <c r="AF10" s="4">
        <v>14</v>
      </c>
      <c r="AG10" s="4">
        <v>32</v>
      </c>
      <c r="AH10" s="4" t="s">
        <v>168</v>
      </c>
      <c r="AI10" s="4" t="s">
        <v>169</v>
      </c>
      <c r="AJ10" s="4" t="s">
        <v>170</v>
      </c>
      <c r="AK10" s="30"/>
      <c r="AL10" s="30" t="s">
        <v>153</v>
      </c>
    </row>
    <row r="11" spans="1:38" ht="27">
      <c r="A11" s="3" t="s">
        <v>14</v>
      </c>
      <c r="B11" s="3" t="s">
        <v>15</v>
      </c>
      <c r="C11" s="3" t="s">
        <v>112</v>
      </c>
      <c r="D11" s="3" t="s">
        <v>113</v>
      </c>
      <c r="E11" s="3" t="s">
        <v>166</v>
      </c>
      <c r="F11" s="3">
        <v>21</v>
      </c>
      <c r="G11" s="3">
        <v>10</v>
      </c>
      <c r="H11" s="3">
        <v>91</v>
      </c>
      <c r="I11" s="3">
        <v>16</v>
      </c>
      <c r="J11" s="3">
        <v>32</v>
      </c>
      <c r="K11" s="3" t="s">
        <v>140</v>
      </c>
      <c r="L11" s="3">
        <v>83</v>
      </c>
      <c r="M11" s="3">
        <v>16</v>
      </c>
      <c r="N11" s="3">
        <v>32</v>
      </c>
      <c r="O11" s="3" t="s">
        <v>168</v>
      </c>
      <c r="P11" s="3">
        <v>76.8</v>
      </c>
      <c r="Q11" s="3">
        <v>100</v>
      </c>
      <c r="R11" s="3">
        <v>0</v>
      </c>
      <c r="S11" s="3">
        <v>81.44</v>
      </c>
      <c r="T11" s="3" t="s">
        <v>168</v>
      </c>
      <c r="U11" s="3">
        <v>61.2</v>
      </c>
      <c r="V11" s="3">
        <v>27</v>
      </c>
      <c r="W11" s="3">
        <v>32</v>
      </c>
      <c r="X11" s="3" t="s">
        <v>168</v>
      </c>
      <c r="Y11" s="3"/>
      <c r="Z11" s="3"/>
      <c r="AA11" s="3">
        <v>84.52</v>
      </c>
      <c r="AB11" s="3">
        <v>16</v>
      </c>
      <c r="AC11" s="3">
        <v>32</v>
      </c>
      <c r="AD11" s="3" t="s">
        <v>168</v>
      </c>
      <c r="AE11" s="3">
        <v>72.099999999999994</v>
      </c>
      <c r="AF11" s="3">
        <v>24</v>
      </c>
      <c r="AG11" s="3">
        <v>32</v>
      </c>
      <c r="AH11" s="3" t="s">
        <v>168</v>
      </c>
      <c r="AI11" s="3" t="s">
        <v>169</v>
      </c>
      <c r="AJ11" s="3" t="s">
        <v>170</v>
      </c>
      <c r="AK11" s="30" t="s">
        <v>181</v>
      </c>
      <c r="AL11" s="30" t="s">
        <v>176</v>
      </c>
    </row>
    <row r="12" spans="1:38" ht="27">
      <c r="A12" s="4" t="s">
        <v>16</v>
      </c>
      <c r="B12" s="4" t="s">
        <v>17</v>
      </c>
      <c r="C12" s="4" t="s">
        <v>112</v>
      </c>
      <c r="D12" s="4" t="s">
        <v>113</v>
      </c>
      <c r="E12" s="4" t="s">
        <v>166</v>
      </c>
      <c r="F12" s="4">
        <v>22.2</v>
      </c>
      <c r="G12" s="4">
        <v>10</v>
      </c>
      <c r="H12" s="4">
        <v>92.2</v>
      </c>
      <c r="I12" s="4">
        <v>15</v>
      </c>
      <c r="J12" s="4">
        <v>32</v>
      </c>
      <c r="K12" s="4" t="s">
        <v>140</v>
      </c>
      <c r="L12" s="4">
        <v>84.1</v>
      </c>
      <c r="M12" s="4">
        <v>10</v>
      </c>
      <c r="N12" s="4">
        <v>32</v>
      </c>
      <c r="O12" s="4" t="s">
        <v>140</v>
      </c>
      <c r="P12" s="4">
        <v>80</v>
      </c>
      <c r="Q12" s="4">
        <v>100</v>
      </c>
      <c r="R12" s="4">
        <v>0</v>
      </c>
      <c r="S12" s="4">
        <v>84</v>
      </c>
      <c r="T12" s="4" t="s">
        <v>168</v>
      </c>
      <c r="U12" s="4">
        <v>61.8</v>
      </c>
      <c r="V12" s="4">
        <v>23</v>
      </c>
      <c r="W12" s="4">
        <v>32</v>
      </c>
      <c r="X12" s="4" t="s">
        <v>168</v>
      </c>
      <c r="Y12" s="4"/>
      <c r="Z12" s="4"/>
      <c r="AA12" s="4">
        <v>85.72</v>
      </c>
      <c r="AB12" s="4">
        <v>11</v>
      </c>
      <c r="AC12" s="4">
        <v>32</v>
      </c>
      <c r="AD12" s="4" t="s">
        <v>140</v>
      </c>
      <c r="AE12" s="4">
        <v>72.95</v>
      </c>
      <c r="AF12" s="4">
        <v>16</v>
      </c>
      <c r="AG12" s="4">
        <v>32</v>
      </c>
      <c r="AH12" s="4" t="s">
        <v>168</v>
      </c>
      <c r="AI12" s="4" t="s">
        <v>169</v>
      </c>
      <c r="AJ12" s="4" t="s">
        <v>170</v>
      </c>
      <c r="AK12" s="30" t="s">
        <v>152</v>
      </c>
      <c r="AL12" s="30"/>
    </row>
    <row r="13" spans="1:38" ht="27">
      <c r="A13" s="3" t="s">
        <v>18</v>
      </c>
      <c r="B13" s="3" t="s">
        <v>19</v>
      </c>
      <c r="C13" s="3" t="s">
        <v>112</v>
      </c>
      <c r="D13" s="3" t="s">
        <v>113</v>
      </c>
      <c r="E13" s="3" t="s">
        <v>166</v>
      </c>
      <c r="F13" s="3">
        <v>23.6</v>
      </c>
      <c r="G13" s="3">
        <v>10</v>
      </c>
      <c r="H13" s="3">
        <v>93.6</v>
      </c>
      <c r="I13" s="3">
        <v>11</v>
      </c>
      <c r="J13" s="3">
        <v>32</v>
      </c>
      <c r="K13" s="3" t="s">
        <v>140</v>
      </c>
      <c r="L13" s="3">
        <v>82.8</v>
      </c>
      <c r="M13" s="3">
        <v>18</v>
      </c>
      <c r="N13" s="3">
        <v>32</v>
      </c>
      <c r="O13" s="3" t="s">
        <v>168</v>
      </c>
      <c r="P13" s="3">
        <v>75.8</v>
      </c>
      <c r="Q13" s="3">
        <v>100</v>
      </c>
      <c r="R13" s="3">
        <v>0</v>
      </c>
      <c r="S13" s="3">
        <v>80.64</v>
      </c>
      <c r="T13" s="3" t="s">
        <v>168</v>
      </c>
      <c r="U13" s="3">
        <v>62.1</v>
      </c>
      <c r="V13" s="3">
        <v>21</v>
      </c>
      <c r="W13" s="3">
        <v>32</v>
      </c>
      <c r="X13" s="3" t="s">
        <v>168</v>
      </c>
      <c r="Y13" s="3"/>
      <c r="Z13" s="3"/>
      <c r="AA13" s="3">
        <v>84.85</v>
      </c>
      <c r="AB13" s="3">
        <v>14</v>
      </c>
      <c r="AC13" s="3">
        <v>32</v>
      </c>
      <c r="AD13" s="3" t="s">
        <v>168</v>
      </c>
      <c r="AE13" s="3">
        <v>72.45</v>
      </c>
      <c r="AF13" s="3">
        <v>20</v>
      </c>
      <c r="AG13" s="3">
        <v>32</v>
      </c>
      <c r="AH13" s="3" t="s">
        <v>168</v>
      </c>
      <c r="AI13" s="3" t="s">
        <v>169</v>
      </c>
      <c r="AJ13" s="3" t="s">
        <v>170</v>
      </c>
      <c r="AK13" s="30" t="s">
        <v>152</v>
      </c>
      <c r="AL13" s="30" t="s">
        <v>176</v>
      </c>
    </row>
    <row r="14" spans="1:38" ht="27">
      <c r="A14" s="4" t="s">
        <v>20</v>
      </c>
      <c r="B14" s="4" t="s">
        <v>21</v>
      </c>
      <c r="C14" s="4" t="s">
        <v>112</v>
      </c>
      <c r="D14" s="4" t="s">
        <v>177</v>
      </c>
      <c r="E14" s="4" t="s">
        <v>183</v>
      </c>
      <c r="F14" s="4">
        <v>27.3</v>
      </c>
      <c r="G14" s="4">
        <v>10</v>
      </c>
      <c r="H14" s="4">
        <v>97.3</v>
      </c>
      <c r="I14" s="4">
        <v>6</v>
      </c>
      <c r="J14" s="4">
        <v>32</v>
      </c>
      <c r="K14" s="4" t="s">
        <v>140</v>
      </c>
      <c r="L14" s="4">
        <v>88</v>
      </c>
      <c r="M14" s="4">
        <v>2</v>
      </c>
      <c r="N14" s="4">
        <v>32</v>
      </c>
      <c r="O14" s="4" t="s">
        <v>140</v>
      </c>
      <c r="P14" s="4">
        <v>77.5</v>
      </c>
      <c r="Q14" s="4">
        <v>100</v>
      </c>
      <c r="R14" s="4">
        <v>0</v>
      </c>
      <c r="S14" s="4">
        <v>82</v>
      </c>
      <c r="T14" s="4" t="s">
        <v>168</v>
      </c>
      <c r="U14" s="4">
        <v>63.53</v>
      </c>
      <c r="V14" s="4">
        <v>13</v>
      </c>
      <c r="W14" s="4">
        <v>32</v>
      </c>
      <c r="X14" s="4" t="s">
        <v>168</v>
      </c>
      <c r="Y14" s="4"/>
      <c r="Z14" s="4"/>
      <c r="AA14" s="4">
        <v>89.56</v>
      </c>
      <c r="AB14" s="4">
        <v>2</v>
      </c>
      <c r="AC14" s="4">
        <v>32</v>
      </c>
      <c r="AD14" s="4" t="s">
        <v>140</v>
      </c>
      <c r="AE14" s="4">
        <v>75.77</v>
      </c>
      <c r="AF14" s="4">
        <v>5</v>
      </c>
      <c r="AG14" s="4">
        <v>32</v>
      </c>
      <c r="AH14" s="4" t="s">
        <v>140</v>
      </c>
      <c r="AI14" s="4" t="s">
        <v>169</v>
      </c>
      <c r="AJ14" s="4" t="s">
        <v>170</v>
      </c>
      <c r="AK14" s="30"/>
      <c r="AL14" s="30"/>
    </row>
    <row r="15" spans="1:38" ht="27">
      <c r="A15" s="4" t="s">
        <v>22</v>
      </c>
      <c r="B15" s="4" t="s">
        <v>23</v>
      </c>
      <c r="C15" s="4" t="s">
        <v>112</v>
      </c>
      <c r="D15" s="4" t="s">
        <v>171</v>
      </c>
      <c r="E15" s="4" t="s">
        <v>184</v>
      </c>
      <c r="F15" s="4">
        <v>29.4</v>
      </c>
      <c r="G15" s="4">
        <v>10</v>
      </c>
      <c r="H15" s="4">
        <v>99.4</v>
      </c>
      <c r="I15" s="4">
        <v>2</v>
      </c>
      <c r="J15" s="4">
        <v>32</v>
      </c>
      <c r="K15" s="4" t="s">
        <v>140</v>
      </c>
      <c r="L15" s="4">
        <v>89.3</v>
      </c>
      <c r="M15" s="4">
        <v>1</v>
      </c>
      <c r="N15" s="4">
        <v>32</v>
      </c>
      <c r="O15" s="4" t="s">
        <v>140</v>
      </c>
      <c r="P15" s="4">
        <v>79.5</v>
      </c>
      <c r="Q15" s="4">
        <v>100</v>
      </c>
      <c r="R15" s="4">
        <v>0</v>
      </c>
      <c r="S15" s="4">
        <v>83.6</v>
      </c>
      <c r="T15" s="4" t="s">
        <v>168</v>
      </c>
      <c r="U15" s="4">
        <v>63.66</v>
      </c>
      <c r="V15" s="4">
        <v>12</v>
      </c>
      <c r="W15" s="4">
        <v>32</v>
      </c>
      <c r="X15" s="4" t="s">
        <v>140</v>
      </c>
      <c r="Y15" s="4"/>
      <c r="Z15" s="4"/>
      <c r="AA15" s="4">
        <v>91.04</v>
      </c>
      <c r="AB15" s="4">
        <v>1</v>
      </c>
      <c r="AC15" s="4">
        <v>32</v>
      </c>
      <c r="AD15" s="4" t="s">
        <v>140</v>
      </c>
      <c r="AE15" s="4">
        <v>76.48</v>
      </c>
      <c r="AF15" s="4">
        <v>2</v>
      </c>
      <c r="AG15" s="4">
        <v>32</v>
      </c>
      <c r="AH15" s="4" t="s">
        <v>140</v>
      </c>
      <c r="AI15" s="4" t="s">
        <v>169</v>
      </c>
      <c r="AJ15" s="4" t="s">
        <v>170</v>
      </c>
      <c r="AK15" s="32"/>
      <c r="AL15" s="32"/>
    </row>
    <row r="16" spans="1:38" ht="27">
      <c r="A16" s="3" t="s">
        <v>24</v>
      </c>
      <c r="B16" s="3" t="s">
        <v>25</v>
      </c>
      <c r="C16" s="3" t="s">
        <v>112</v>
      </c>
      <c r="D16" s="3" t="s">
        <v>113</v>
      </c>
      <c r="E16" s="3" t="s">
        <v>185</v>
      </c>
      <c r="F16" s="3">
        <v>18.3</v>
      </c>
      <c r="G16" s="3">
        <v>10</v>
      </c>
      <c r="H16" s="3">
        <v>88.3</v>
      </c>
      <c r="I16" s="3">
        <v>22</v>
      </c>
      <c r="J16" s="3">
        <v>32</v>
      </c>
      <c r="K16" s="3" t="s">
        <v>168</v>
      </c>
      <c r="L16" s="3">
        <v>83.1</v>
      </c>
      <c r="M16" s="3">
        <v>13</v>
      </c>
      <c r="N16" s="3">
        <v>32</v>
      </c>
      <c r="O16" s="3" t="s">
        <v>168</v>
      </c>
      <c r="P16" s="3">
        <v>77.599999999999994</v>
      </c>
      <c r="Q16" s="3">
        <v>100</v>
      </c>
      <c r="R16" s="3">
        <v>0</v>
      </c>
      <c r="S16" s="3">
        <v>82.08</v>
      </c>
      <c r="T16" s="3" t="s">
        <v>168</v>
      </c>
      <c r="U16" s="3">
        <v>62.45</v>
      </c>
      <c r="V16" s="3">
        <v>19</v>
      </c>
      <c r="W16" s="3">
        <v>32</v>
      </c>
      <c r="X16" s="3" t="s">
        <v>168</v>
      </c>
      <c r="Y16" s="3"/>
      <c r="Z16" s="3"/>
      <c r="AA16" s="3">
        <v>84.09</v>
      </c>
      <c r="AB16" s="3">
        <v>18</v>
      </c>
      <c r="AC16" s="3">
        <v>32</v>
      </c>
      <c r="AD16" s="3" t="s">
        <v>168</v>
      </c>
      <c r="AE16" s="3">
        <v>72.78</v>
      </c>
      <c r="AF16" s="3">
        <v>17</v>
      </c>
      <c r="AG16" s="3">
        <v>32</v>
      </c>
      <c r="AH16" s="3" t="s">
        <v>168</v>
      </c>
      <c r="AI16" s="3" t="s">
        <v>169</v>
      </c>
      <c r="AJ16" s="3" t="s">
        <v>170</v>
      </c>
      <c r="AK16" s="30" t="s">
        <v>152</v>
      </c>
      <c r="AL16" s="30" t="s">
        <v>176</v>
      </c>
    </row>
    <row r="17" spans="1:38" ht="27">
      <c r="A17" s="4" t="s">
        <v>26</v>
      </c>
      <c r="B17" s="4" t="s">
        <v>27</v>
      </c>
      <c r="C17" s="4" t="s">
        <v>112</v>
      </c>
      <c r="D17" s="31" t="s">
        <v>186</v>
      </c>
      <c r="E17" s="31" t="s">
        <v>187</v>
      </c>
      <c r="F17" s="4">
        <v>19.2</v>
      </c>
      <c r="G17" s="4">
        <v>10</v>
      </c>
      <c r="H17" s="4">
        <v>89.2</v>
      </c>
      <c r="I17" s="4">
        <v>21</v>
      </c>
      <c r="J17" s="4">
        <v>32</v>
      </c>
      <c r="K17" s="4" t="s">
        <v>168</v>
      </c>
      <c r="L17" s="4">
        <v>81.5</v>
      </c>
      <c r="M17" s="4">
        <v>23</v>
      </c>
      <c r="N17" s="4">
        <v>32</v>
      </c>
      <c r="O17" s="4" t="s">
        <v>168</v>
      </c>
      <c r="P17" s="4">
        <v>89.4</v>
      </c>
      <c r="Q17" s="4">
        <v>100</v>
      </c>
      <c r="R17" s="4">
        <v>0</v>
      </c>
      <c r="S17" s="4">
        <v>91.52</v>
      </c>
      <c r="T17" s="4" t="s">
        <v>140</v>
      </c>
      <c r="U17" s="4">
        <v>67.12</v>
      </c>
      <c r="V17" s="4">
        <v>3</v>
      </c>
      <c r="W17" s="4">
        <v>32</v>
      </c>
      <c r="X17" s="4" t="s">
        <v>140</v>
      </c>
      <c r="Y17" s="4"/>
      <c r="Z17" s="4"/>
      <c r="AA17" s="4">
        <v>83.54</v>
      </c>
      <c r="AB17" s="4">
        <v>22</v>
      </c>
      <c r="AC17" s="4">
        <v>32</v>
      </c>
      <c r="AD17" s="4" t="s">
        <v>168</v>
      </c>
      <c r="AE17" s="4">
        <v>74.31</v>
      </c>
      <c r="AF17" s="4">
        <v>10</v>
      </c>
      <c r="AG17" s="4">
        <v>32</v>
      </c>
      <c r="AH17" s="4" t="s">
        <v>140</v>
      </c>
      <c r="AI17" s="4" t="s">
        <v>169</v>
      </c>
      <c r="AJ17" s="4" t="s">
        <v>174</v>
      </c>
      <c r="AK17" s="30"/>
      <c r="AL17" s="30"/>
    </row>
    <row r="18" spans="1:38" ht="27">
      <c r="A18" s="3" t="s">
        <v>28</v>
      </c>
      <c r="B18" s="3" t="s">
        <v>29</v>
      </c>
      <c r="C18" s="3" t="s">
        <v>112</v>
      </c>
      <c r="D18" s="3" t="s">
        <v>113</v>
      </c>
      <c r="E18" s="3" t="s">
        <v>188</v>
      </c>
      <c r="F18" s="3">
        <v>19.5</v>
      </c>
      <c r="G18" s="3">
        <v>10</v>
      </c>
      <c r="H18" s="3">
        <v>89.5</v>
      </c>
      <c r="I18" s="3">
        <v>20</v>
      </c>
      <c r="J18" s="3">
        <v>32</v>
      </c>
      <c r="K18" s="3" t="s">
        <v>168</v>
      </c>
      <c r="L18" s="3">
        <v>82.3</v>
      </c>
      <c r="M18" s="3">
        <v>20</v>
      </c>
      <c r="N18" s="3">
        <v>32</v>
      </c>
      <c r="O18" s="3" t="s">
        <v>168</v>
      </c>
      <c r="P18" s="3">
        <v>76</v>
      </c>
      <c r="Q18" s="3">
        <v>100</v>
      </c>
      <c r="R18" s="3">
        <v>0</v>
      </c>
      <c r="S18" s="3">
        <v>80.8</v>
      </c>
      <c r="T18" s="3" t="s">
        <v>168</v>
      </c>
      <c r="U18" s="3">
        <v>62.48</v>
      </c>
      <c r="V18" s="3">
        <v>18</v>
      </c>
      <c r="W18" s="3">
        <v>32</v>
      </c>
      <c r="X18" s="3" t="s">
        <v>168</v>
      </c>
      <c r="Y18" s="3"/>
      <c r="Z18" s="3"/>
      <c r="AA18" s="3">
        <v>83.67</v>
      </c>
      <c r="AB18" s="3">
        <v>19</v>
      </c>
      <c r="AC18" s="3">
        <v>32</v>
      </c>
      <c r="AD18" s="3" t="s">
        <v>168</v>
      </c>
      <c r="AE18" s="3">
        <v>72.39</v>
      </c>
      <c r="AF18" s="3">
        <v>21</v>
      </c>
      <c r="AG18" s="3">
        <v>32</v>
      </c>
      <c r="AH18" s="3" t="s">
        <v>168</v>
      </c>
      <c r="AI18" s="3" t="s">
        <v>169</v>
      </c>
      <c r="AJ18" s="3" t="s">
        <v>170</v>
      </c>
      <c r="AK18" s="30" t="s">
        <v>152</v>
      </c>
      <c r="AL18" s="30"/>
    </row>
    <row r="19" spans="1:38" ht="27">
      <c r="A19" s="3" t="s">
        <v>30</v>
      </c>
      <c r="B19" s="3" t="s">
        <v>31</v>
      </c>
      <c r="C19" s="3" t="s">
        <v>112</v>
      </c>
      <c r="D19" s="3" t="s">
        <v>113</v>
      </c>
      <c r="E19" s="3" t="s">
        <v>184</v>
      </c>
      <c r="F19" s="3">
        <v>18.2</v>
      </c>
      <c r="G19" s="3">
        <v>10</v>
      </c>
      <c r="H19" s="3">
        <v>88.2</v>
      </c>
      <c r="I19" s="3">
        <v>23</v>
      </c>
      <c r="J19" s="3">
        <v>32</v>
      </c>
      <c r="K19" s="3" t="s">
        <v>168</v>
      </c>
      <c r="L19" s="3">
        <v>82.8</v>
      </c>
      <c r="M19" s="3">
        <v>18</v>
      </c>
      <c r="N19" s="3">
        <v>32</v>
      </c>
      <c r="O19" s="3" t="s">
        <v>168</v>
      </c>
      <c r="P19" s="3">
        <v>72.8</v>
      </c>
      <c r="Q19" s="3">
        <v>100</v>
      </c>
      <c r="R19" s="3">
        <v>0</v>
      </c>
      <c r="S19" s="3">
        <v>78.239999999999995</v>
      </c>
      <c r="T19" s="3" t="s">
        <v>167</v>
      </c>
      <c r="U19" s="3">
        <v>62.18</v>
      </c>
      <c r="V19" s="3">
        <v>20</v>
      </c>
      <c r="W19" s="3">
        <v>32</v>
      </c>
      <c r="X19" s="3" t="s">
        <v>168</v>
      </c>
      <c r="Y19" s="3"/>
      <c r="Z19" s="3"/>
      <c r="AA19" s="3">
        <v>83.65</v>
      </c>
      <c r="AB19" s="3">
        <v>20</v>
      </c>
      <c r="AC19" s="3">
        <v>32</v>
      </c>
      <c r="AD19" s="3" t="s">
        <v>168</v>
      </c>
      <c r="AE19" s="3">
        <v>72.489999999999995</v>
      </c>
      <c r="AF19" s="3">
        <v>19</v>
      </c>
      <c r="AG19" s="3">
        <v>32</v>
      </c>
      <c r="AH19" s="3" t="s">
        <v>168</v>
      </c>
      <c r="AI19" s="3" t="s">
        <v>169</v>
      </c>
      <c r="AJ19" s="3" t="s">
        <v>170</v>
      </c>
      <c r="AK19" s="32"/>
      <c r="AL19" s="32"/>
    </row>
    <row r="20" spans="1:38" ht="27">
      <c r="A20" s="3" t="s">
        <v>32</v>
      </c>
      <c r="B20" s="3" t="s">
        <v>33</v>
      </c>
      <c r="C20" s="3" t="s">
        <v>112</v>
      </c>
      <c r="D20" s="3" t="s">
        <v>113</v>
      </c>
      <c r="E20" s="3" t="s">
        <v>166</v>
      </c>
      <c r="F20" s="3">
        <v>23.4</v>
      </c>
      <c r="G20" s="3">
        <v>10</v>
      </c>
      <c r="H20" s="3">
        <v>93.4</v>
      </c>
      <c r="I20" s="3">
        <v>12</v>
      </c>
      <c r="J20" s="3">
        <v>32</v>
      </c>
      <c r="K20" s="3" t="s">
        <v>140</v>
      </c>
      <c r="L20" s="3">
        <v>81.2</v>
      </c>
      <c r="M20" s="3">
        <v>24</v>
      </c>
      <c r="N20" s="3">
        <v>32</v>
      </c>
      <c r="O20" s="3" t="s">
        <v>168</v>
      </c>
      <c r="P20" s="3">
        <v>74.599999999999994</v>
      </c>
      <c r="Q20" s="3">
        <v>100</v>
      </c>
      <c r="R20" s="3">
        <v>0</v>
      </c>
      <c r="S20" s="3">
        <v>79.680000000000007</v>
      </c>
      <c r="T20" s="3" t="s">
        <v>167</v>
      </c>
      <c r="U20" s="3">
        <v>64.349999999999994</v>
      </c>
      <c r="V20" s="3">
        <v>9</v>
      </c>
      <c r="W20" s="3">
        <v>32</v>
      </c>
      <c r="X20" s="3" t="s">
        <v>140</v>
      </c>
      <c r="Y20" s="3"/>
      <c r="Z20" s="3"/>
      <c r="AA20" s="3">
        <v>83.56</v>
      </c>
      <c r="AB20" s="3">
        <v>21</v>
      </c>
      <c r="AC20" s="3">
        <v>32</v>
      </c>
      <c r="AD20" s="3" t="s">
        <v>168</v>
      </c>
      <c r="AE20" s="3">
        <v>72.78</v>
      </c>
      <c r="AF20" s="3">
        <v>17</v>
      </c>
      <c r="AG20" s="3">
        <v>32</v>
      </c>
      <c r="AH20" s="3" t="s">
        <v>168</v>
      </c>
      <c r="AI20" s="3" t="s">
        <v>169</v>
      </c>
      <c r="AJ20" s="3" t="s">
        <v>170</v>
      </c>
      <c r="AK20" s="30" t="s">
        <v>152</v>
      </c>
      <c r="AL20" s="30"/>
    </row>
    <row r="21" spans="1:38" ht="27">
      <c r="A21" s="3" t="s">
        <v>34</v>
      </c>
      <c r="B21" s="3" t="s">
        <v>35</v>
      </c>
      <c r="C21" s="3" t="s">
        <v>112</v>
      </c>
      <c r="D21" s="4" t="s">
        <v>113</v>
      </c>
      <c r="E21" s="4" t="s">
        <v>189</v>
      </c>
      <c r="F21" s="3">
        <v>22.7</v>
      </c>
      <c r="G21" s="3">
        <v>10</v>
      </c>
      <c r="H21" s="3">
        <v>92.7</v>
      </c>
      <c r="I21" s="3">
        <v>13</v>
      </c>
      <c r="J21" s="3">
        <v>32</v>
      </c>
      <c r="K21" s="3" t="s">
        <v>140</v>
      </c>
      <c r="L21" s="3">
        <v>82.9</v>
      </c>
      <c r="M21" s="3">
        <v>17</v>
      </c>
      <c r="N21" s="3">
        <v>32</v>
      </c>
      <c r="O21" s="3" t="s">
        <v>168</v>
      </c>
      <c r="P21" s="3">
        <v>75.8</v>
      </c>
      <c r="Q21" s="3">
        <v>100</v>
      </c>
      <c r="R21" s="3">
        <v>0</v>
      </c>
      <c r="S21" s="3">
        <v>80.64</v>
      </c>
      <c r="T21" s="3" t="s">
        <v>168</v>
      </c>
      <c r="U21" s="3">
        <v>64.69</v>
      </c>
      <c r="V21" s="3">
        <v>6</v>
      </c>
      <c r="W21" s="3">
        <v>32</v>
      </c>
      <c r="X21" s="3" t="s">
        <v>140</v>
      </c>
      <c r="Y21" s="3"/>
      <c r="Z21" s="3"/>
      <c r="AA21" s="3">
        <v>84.75</v>
      </c>
      <c r="AB21" s="3">
        <v>15</v>
      </c>
      <c r="AC21" s="3">
        <v>32</v>
      </c>
      <c r="AD21" s="3" t="s">
        <v>168</v>
      </c>
      <c r="AE21" s="3">
        <v>73.8</v>
      </c>
      <c r="AF21" s="3">
        <v>11</v>
      </c>
      <c r="AG21" s="3">
        <v>32</v>
      </c>
      <c r="AH21" s="3" t="s">
        <v>140</v>
      </c>
      <c r="AI21" s="3" t="s">
        <v>169</v>
      </c>
      <c r="AJ21" s="3" t="s">
        <v>170</v>
      </c>
      <c r="AK21" s="32"/>
      <c r="AL21" s="32"/>
    </row>
    <row r="22" spans="1:38" ht="27">
      <c r="A22" s="4" t="s">
        <v>36</v>
      </c>
      <c r="B22" s="4" t="s">
        <v>37</v>
      </c>
      <c r="C22" s="4" t="s">
        <v>112</v>
      </c>
      <c r="D22" s="4" t="s">
        <v>171</v>
      </c>
      <c r="E22" s="4" t="s">
        <v>190</v>
      </c>
      <c r="F22" s="4">
        <v>28.1</v>
      </c>
      <c r="G22" s="4">
        <v>10</v>
      </c>
      <c r="H22" s="4">
        <v>98.1</v>
      </c>
      <c r="I22" s="4">
        <v>4</v>
      </c>
      <c r="J22" s="4">
        <v>32</v>
      </c>
      <c r="K22" s="4" t="s">
        <v>140</v>
      </c>
      <c r="L22" s="4">
        <v>84.4</v>
      </c>
      <c r="M22" s="4">
        <v>9</v>
      </c>
      <c r="N22" s="4">
        <v>32</v>
      </c>
      <c r="O22" s="4" t="s">
        <v>140</v>
      </c>
      <c r="P22" s="4">
        <v>76.900000000000006</v>
      </c>
      <c r="Q22" s="4">
        <v>100</v>
      </c>
      <c r="R22" s="4">
        <v>0</v>
      </c>
      <c r="S22" s="4">
        <v>81.52</v>
      </c>
      <c r="T22" s="4" t="s">
        <v>168</v>
      </c>
      <c r="U22" s="4">
        <v>64.47</v>
      </c>
      <c r="V22" s="4">
        <v>7</v>
      </c>
      <c r="W22" s="4">
        <v>32</v>
      </c>
      <c r="X22" s="4" t="s">
        <v>140</v>
      </c>
      <c r="Y22" s="4"/>
      <c r="Z22" s="4"/>
      <c r="AA22" s="4">
        <v>87</v>
      </c>
      <c r="AB22" s="4">
        <v>7</v>
      </c>
      <c r="AC22" s="4">
        <v>32</v>
      </c>
      <c r="AD22" s="4" t="s">
        <v>140</v>
      </c>
      <c r="AE22" s="4">
        <v>74.44</v>
      </c>
      <c r="AF22" s="4">
        <v>9</v>
      </c>
      <c r="AG22" s="4">
        <v>32</v>
      </c>
      <c r="AH22" s="4" t="s">
        <v>140</v>
      </c>
      <c r="AI22" s="4" t="s">
        <v>169</v>
      </c>
      <c r="AJ22" s="4" t="s">
        <v>170</v>
      </c>
      <c r="AK22" s="32"/>
      <c r="AL22" s="32"/>
    </row>
    <row r="23" spans="1:38" ht="27">
      <c r="A23" s="4" t="s">
        <v>38</v>
      </c>
      <c r="B23" s="4" t="s">
        <v>39</v>
      </c>
      <c r="C23" s="4" t="s">
        <v>112</v>
      </c>
      <c r="D23" s="4" t="s">
        <v>113</v>
      </c>
      <c r="E23" s="4" t="s">
        <v>184</v>
      </c>
      <c r="F23" s="4">
        <v>27.9</v>
      </c>
      <c r="G23" s="4">
        <v>10</v>
      </c>
      <c r="H23" s="4">
        <v>97.9</v>
      </c>
      <c r="I23" s="4">
        <v>5</v>
      </c>
      <c r="J23" s="4">
        <v>32</v>
      </c>
      <c r="K23" s="4" t="s">
        <v>140</v>
      </c>
      <c r="L23" s="4">
        <v>83.2</v>
      </c>
      <c r="M23" s="4">
        <v>12</v>
      </c>
      <c r="N23" s="4">
        <v>32</v>
      </c>
      <c r="O23" s="4" t="s">
        <v>140</v>
      </c>
      <c r="P23" s="4">
        <v>77.099999999999994</v>
      </c>
      <c r="Q23" s="4">
        <v>100</v>
      </c>
      <c r="R23" s="4">
        <v>0</v>
      </c>
      <c r="S23" s="4">
        <v>81.680000000000007</v>
      </c>
      <c r="T23" s="4" t="s">
        <v>168</v>
      </c>
      <c r="U23" s="4">
        <v>64.2</v>
      </c>
      <c r="V23" s="4">
        <v>10</v>
      </c>
      <c r="W23" s="4">
        <v>32</v>
      </c>
      <c r="X23" s="4" t="s">
        <v>140</v>
      </c>
      <c r="Y23" s="4"/>
      <c r="Z23" s="4"/>
      <c r="AA23" s="4">
        <v>86.06</v>
      </c>
      <c r="AB23" s="4">
        <v>10</v>
      </c>
      <c r="AC23" s="4">
        <v>32</v>
      </c>
      <c r="AD23" s="4" t="s">
        <v>140</v>
      </c>
      <c r="AE23" s="4">
        <v>73.7</v>
      </c>
      <c r="AF23" s="4">
        <v>12</v>
      </c>
      <c r="AG23" s="4">
        <v>32</v>
      </c>
      <c r="AH23" s="4" t="s">
        <v>140</v>
      </c>
      <c r="AI23" s="4" t="s">
        <v>169</v>
      </c>
      <c r="AJ23" s="4" t="s">
        <v>170</v>
      </c>
      <c r="AK23" s="32"/>
      <c r="AL23" s="32"/>
    </row>
    <row r="24" spans="1:38" ht="27">
      <c r="A24" s="3" t="s">
        <v>40</v>
      </c>
      <c r="B24" s="3" t="s">
        <v>41</v>
      </c>
      <c r="C24" s="3" t="s">
        <v>124</v>
      </c>
      <c r="D24" s="3" t="s">
        <v>171</v>
      </c>
      <c r="E24" s="3" t="s">
        <v>191</v>
      </c>
      <c r="F24" s="3">
        <v>22.7</v>
      </c>
      <c r="G24" s="3">
        <v>10</v>
      </c>
      <c r="H24" s="3">
        <v>92.7</v>
      </c>
      <c r="I24" s="3">
        <v>13</v>
      </c>
      <c r="J24" s="3">
        <v>32</v>
      </c>
      <c r="K24" s="3" t="s">
        <v>140</v>
      </c>
      <c r="L24" s="3">
        <v>83.1</v>
      </c>
      <c r="M24" s="3">
        <v>13</v>
      </c>
      <c r="N24" s="3">
        <v>32</v>
      </c>
      <c r="O24" s="3" t="s">
        <v>168</v>
      </c>
      <c r="P24" s="3">
        <v>64.7</v>
      </c>
      <c r="Q24" s="3">
        <v>100</v>
      </c>
      <c r="R24" s="3">
        <v>0</v>
      </c>
      <c r="S24" s="3">
        <v>71.760000000000005</v>
      </c>
      <c r="T24" s="3" t="s">
        <v>167</v>
      </c>
      <c r="U24" s="3">
        <v>62.93</v>
      </c>
      <c r="V24" s="3">
        <v>16</v>
      </c>
      <c r="W24" s="3">
        <v>32</v>
      </c>
      <c r="X24" s="3" t="s">
        <v>168</v>
      </c>
      <c r="Y24" s="3"/>
      <c r="Z24" s="3"/>
      <c r="AA24" s="3">
        <v>84.45</v>
      </c>
      <c r="AB24" s="3">
        <v>17</v>
      </c>
      <c r="AC24" s="3">
        <v>32</v>
      </c>
      <c r="AD24" s="3" t="s">
        <v>168</v>
      </c>
      <c r="AE24" s="3">
        <v>73.02</v>
      </c>
      <c r="AF24" s="3">
        <v>15</v>
      </c>
      <c r="AG24" s="3">
        <v>32</v>
      </c>
      <c r="AH24" s="3" t="s">
        <v>168</v>
      </c>
      <c r="AI24" s="3" t="s">
        <v>169</v>
      </c>
      <c r="AJ24" s="3" t="s">
        <v>170</v>
      </c>
      <c r="AK24" s="32"/>
      <c r="AL24" s="32"/>
    </row>
    <row r="25" spans="1:38" ht="27">
      <c r="A25" s="3" t="s">
        <v>42</v>
      </c>
      <c r="B25" s="3" t="s">
        <v>43</v>
      </c>
      <c r="C25" s="3" t="s">
        <v>124</v>
      </c>
      <c r="D25" s="3" t="s">
        <v>113</v>
      </c>
      <c r="E25" s="3" t="s">
        <v>166</v>
      </c>
      <c r="F25" s="3">
        <v>-3.8</v>
      </c>
      <c r="G25" s="3">
        <v>10</v>
      </c>
      <c r="H25" s="3">
        <v>66.2</v>
      </c>
      <c r="I25" s="3">
        <v>31</v>
      </c>
      <c r="J25" s="3">
        <v>32</v>
      </c>
      <c r="K25" s="3" t="s">
        <v>167</v>
      </c>
      <c r="L25" s="3">
        <v>80.8</v>
      </c>
      <c r="M25" s="3">
        <v>27</v>
      </c>
      <c r="N25" s="3">
        <v>32</v>
      </c>
      <c r="O25" s="3" t="s">
        <v>168</v>
      </c>
      <c r="P25" s="3">
        <v>66.7</v>
      </c>
      <c r="Q25" s="3">
        <v>100</v>
      </c>
      <c r="R25" s="3">
        <v>0</v>
      </c>
      <c r="S25" s="3">
        <v>73.36</v>
      </c>
      <c r="T25" s="3" t="s">
        <v>167</v>
      </c>
      <c r="U25" s="3">
        <v>60</v>
      </c>
      <c r="V25" s="3">
        <v>29</v>
      </c>
      <c r="W25" s="3">
        <v>32</v>
      </c>
      <c r="X25" s="3" t="s">
        <v>167</v>
      </c>
      <c r="Y25" s="3"/>
      <c r="Z25" s="3"/>
      <c r="AA25" s="3">
        <v>77.510000000000005</v>
      </c>
      <c r="AB25" s="3">
        <v>28</v>
      </c>
      <c r="AC25" s="3">
        <v>32</v>
      </c>
      <c r="AD25" s="3" t="s">
        <v>168</v>
      </c>
      <c r="AE25" s="3">
        <v>70.400000000000006</v>
      </c>
      <c r="AF25" s="3">
        <v>27</v>
      </c>
      <c r="AG25" s="3">
        <v>32</v>
      </c>
      <c r="AH25" s="3" t="s">
        <v>168</v>
      </c>
      <c r="AI25" s="3" t="s">
        <v>169</v>
      </c>
      <c r="AJ25" s="3" t="s">
        <v>170</v>
      </c>
      <c r="AK25" s="32"/>
      <c r="AL25" s="32"/>
    </row>
    <row r="26" spans="1:38" ht="27">
      <c r="A26" s="3" t="s">
        <v>44</v>
      </c>
      <c r="B26" s="3" t="s">
        <v>45</v>
      </c>
      <c r="C26" s="3" t="s">
        <v>124</v>
      </c>
      <c r="D26" s="3" t="s">
        <v>113</v>
      </c>
      <c r="E26" s="3" t="s">
        <v>166</v>
      </c>
      <c r="F26" s="3">
        <v>-2.5</v>
      </c>
      <c r="G26" s="3">
        <v>10</v>
      </c>
      <c r="H26" s="3">
        <v>67.5</v>
      </c>
      <c r="I26" s="3">
        <v>30</v>
      </c>
      <c r="J26" s="3">
        <v>32</v>
      </c>
      <c r="K26" s="3" t="s">
        <v>167</v>
      </c>
      <c r="L26" s="3">
        <v>78.8</v>
      </c>
      <c r="M26" s="3">
        <v>28</v>
      </c>
      <c r="N26" s="3">
        <v>32</v>
      </c>
      <c r="O26" s="3" t="s">
        <v>168</v>
      </c>
      <c r="P26" s="3">
        <v>78.099999999999994</v>
      </c>
      <c r="Q26" s="3">
        <v>100</v>
      </c>
      <c r="R26" s="3">
        <v>0</v>
      </c>
      <c r="S26" s="3">
        <v>82.48</v>
      </c>
      <c r="T26" s="3" t="s">
        <v>168</v>
      </c>
      <c r="U26" s="3">
        <v>60</v>
      </c>
      <c r="V26" s="3">
        <v>29</v>
      </c>
      <c r="W26" s="3">
        <v>32</v>
      </c>
      <c r="X26" s="3" t="s">
        <v>167</v>
      </c>
      <c r="Y26" s="3"/>
      <c r="Z26" s="3"/>
      <c r="AA26" s="3">
        <v>76.72</v>
      </c>
      <c r="AB26" s="3">
        <v>30</v>
      </c>
      <c r="AC26" s="3">
        <v>32</v>
      </c>
      <c r="AD26" s="3" t="s">
        <v>167</v>
      </c>
      <c r="AE26" s="3">
        <v>69.400000000000006</v>
      </c>
      <c r="AF26" s="3">
        <v>29</v>
      </c>
      <c r="AG26" s="3">
        <v>32</v>
      </c>
      <c r="AH26" s="3" t="s">
        <v>167</v>
      </c>
      <c r="AI26" s="3" t="s">
        <v>169</v>
      </c>
      <c r="AJ26" s="3" t="s">
        <v>170</v>
      </c>
      <c r="AK26" s="32"/>
      <c r="AL26" s="32"/>
    </row>
    <row r="27" spans="1:38" ht="40.5">
      <c r="A27" s="4" t="s">
        <v>46</v>
      </c>
      <c r="B27" s="4" t="s">
        <v>47</v>
      </c>
      <c r="C27" s="4" t="s">
        <v>124</v>
      </c>
      <c r="D27" s="31" t="s">
        <v>186</v>
      </c>
      <c r="E27" s="31" t="s">
        <v>192</v>
      </c>
      <c r="F27" s="4">
        <v>28.8</v>
      </c>
      <c r="G27" s="4">
        <v>10</v>
      </c>
      <c r="H27" s="4">
        <v>98.8</v>
      </c>
      <c r="I27" s="4">
        <v>3</v>
      </c>
      <c r="J27" s="4">
        <v>32</v>
      </c>
      <c r="K27" s="4" t="s">
        <v>140</v>
      </c>
      <c r="L27" s="4">
        <v>85.9</v>
      </c>
      <c r="M27" s="4">
        <v>7</v>
      </c>
      <c r="N27" s="4">
        <v>32</v>
      </c>
      <c r="O27" s="4" t="s">
        <v>140</v>
      </c>
      <c r="P27" s="4">
        <v>79</v>
      </c>
      <c r="Q27" s="4">
        <v>100</v>
      </c>
      <c r="R27" s="4">
        <v>0</v>
      </c>
      <c r="S27" s="4">
        <v>83.2</v>
      </c>
      <c r="T27" s="4" t="s">
        <v>168</v>
      </c>
      <c r="U27" s="4">
        <v>66.599999999999994</v>
      </c>
      <c r="V27" s="4">
        <v>4</v>
      </c>
      <c r="W27" s="4">
        <v>32</v>
      </c>
      <c r="X27" s="4" t="s">
        <v>140</v>
      </c>
      <c r="Y27" s="4"/>
      <c r="Z27" s="4"/>
      <c r="AA27" s="4">
        <v>88.35</v>
      </c>
      <c r="AB27" s="4">
        <v>4</v>
      </c>
      <c r="AC27" s="4">
        <v>32</v>
      </c>
      <c r="AD27" s="4" t="s">
        <v>140</v>
      </c>
      <c r="AE27" s="4">
        <v>76.25</v>
      </c>
      <c r="AF27" s="4">
        <v>3</v>
      </c>
      <c r="AG27" s="4">
        <v>32</v>
      </c>
      <c r="AH27" s="4" t="s">
        <v>140</v>
      </c>
      <c r="AI27" s="4" t="s">
        <v>169</v>
      </c>
      <c r="AJ27" s="4" t="s">
        <v>174</v>
      </c>
      <c r="AK27" s="32"/>
      <c r="AL27" s="32"/>
    </row>
    <row r="28" spans="1:38" ht="27">
      <c r="A28" s="3" t="s">
        <v>48</v>
      </c>
      <c r="B28" s="3" t="s">
        <v>49</v>
      </c>
      <c r="C28" s="3" t="s">
        <v>124</v>
      </c>
      <c r="D28" s="3" t="s">
        <v>113</v>
      </c>
      <c r="E28" s="3" t="s">
        <v>193</v>
      </c>
      <c r="F28" s="3">
        <v>17.100000000000001</v>
      </c>
      <c r="G28" s="3">
        <v>10</v>
      </c>
      <c r="H28" s="3">
        <v>87.1</v>
      </c>
      <c r="I28" s="3">
        <v>25</v>
      </c>
      <c r="J28" s="3">
        <v>32</v>
      </c>
      <c r="K28" s="3" t="s">
        <v>168</v>
      </c>
      <c r="L28" s="3">
        <v>81.099999999999994</v>
      </c>
      <c r="M28" s="3">
        <v>25</v>
      </c>
      <c r="N28" s="3">
        <v>32</v>
      </c>
      <c r="O28" s="3" t="s">
        <v>168</v>
      </c>
      <c r="P28" s="3">
        <v>68.8</v>
      </c>
      <c r="Q28" s="3">
        <v>100</v>
      </c>
      <c r="R28" s="3">
        <v>0</v>
      </c>
      <c r="S28" s="3">
        <v>75.040000000000006</v>
      </c>
      <c r="T28" s="3" t="s">
        <v>167</v>
      </c>
      <c r="U28" s="3">
        <v>63.52</v>
      </c>
      <c r="V28" s="3">
        <v>14</v>
      </c>
      <c r="W28" s="3">
        <v>32</v>
      </c>
      <c r="X28" s="3" t="s">
        <v>168</v>
      </c>
      <c r="Y28" s="3"/>
      <c r="Z28" s="3"/>
      <c r="AA28" s="3">
        <v>82</v>
      </c>
      <c r="AB28" s="3">
        <v>23</v>
      </c>
      <c r="AC28" s="3">
        <v>32</v>
      </c>
      <c r="AD28" s="3" t="s">
        <v>168</v>
      </c>
      <c r="AE28" s="3">
        <v>72.31</v>
      </c>
      <c r="AF28" s="3">
        <v>22</v>
      </c>
      <c r="AG28" s="3">
        <v>32</v>
      </c>
      <c r="AH28" s="3" t="s">
        <v>168</v>
      </c>
      <c r="AI28" s="3" t="s">
        <v>169</v>
      </c>
      <c r="AJ28" s="3" t="s">
        <v>170</v>
      </c>
      <c r="AK28" s="32"/>
      <c r="AL28" s="32"/>
    </row>
    <row r="29" spans="1:38" ht="27">
      <c r="A29" s="4" t="s">
        <v>50</v>
      </c>
      <c r="B29" s="4" t="s">
        <v>51</v>
      </c>
      <c r="C29" s="4" t="s">
        <v>124</v>
      </c>
      <c r="D29" s="4" t="s">
        <v>113</v>
      </c>
      <c r="E29" s="4" t="s">
        <v>166</v>
      </c>
      <c r="F29" s="4">
        <v>20.6</v>
      </c>
      <c r="G29" s="4">
        <v>10</v>
      </c>
      <c r="H29" s="4">
        <v>90.6</v>
      </c>
      <c r="I29" s="4">
        <v>17</v>
      </c>
      <c r="J29" s="4">
        <v>32</v>
      </c>
      <c r="K29" s="4" t="s">
        <v>140</v>
      </c>
      <c r="L29" s="4">
        <v>78.7</v>
      </c>
      <c r="M29" s="4">
        <v>29</v>
      </c>
      <c r="N29" s="4">
        <v>32</v>
      </c>
      <c r="O29" s="4" t="s">
        <v>167</v>
      </c>
      <c r="P29" s="4">
        <v>82.6</v>
      </c>
      <c r="Q29" s="4">
        <v>100</v>
      </c>
      <c r="R29" s="4">
        <v>0</v>
      </c>
      <c r="S29" s="4">
        <v>86.08</v>
      </c>
      <c r="T29" s="4" t="s">
        <v>168</v>
      </c>
      <c r="U29" s="4">
        <v>61.84</v>
      </c>
      <c r="V29" s="4">
        <v>22</v>
      </c>
      <c r="W29" s="4">
        <v>32</v>
      </c>
      <c r="X29" s="4" t="s">
        <v>168</v>
      </c>
      <c r="Y29" s="4"/>
      <c r="Z29" s="4"/>
      <c r="AA29" s="4">
        <v>81.45</v>
      </c>
      <c r="AB29" s="4">
        <v>25</v>
      </c>
      <c r="AC29" s="4">
        <v>32</v>
      </c>
      <c r="AD29" s="4" t="s">
        <v>168</v>
      </c>
      <c r="AE29" s="4">
        <v>70.27</v>
      </c>
      <c r="AF29" s="4">
        <v>28</v>
      </c>
      <c r="AG29" s="4">
        <v>32</v>
      </c>
      <c r="AH29" s="4" t="s">
        <v>168</v>
      </c>
      <c r="AI29" s="4" t="s">
        <v>194</v>
      </c>
      <c r="AJ29" s="4" t="s">
        <v>170</v>
      </c>
      <c r="AK29" s="32"/>
      <c r="AL29" s="32"/>
    </row>
    <row r="30" spans="1:38" ht="27">
      <c r="A30" s="3" t="s">
        <v>52</v>
      </c>
      <c r="B30" s="3" t="s">
        <v>53</v>
      </c>
      <c r="C30" s="3" t="s">
        <v>124</v>
      </c>
      <c r="D30" s="3" t="s">
        <v>113</v>
      </c>
      <c r="E30" s="3" t="s">
        <v>166</v>
      </c>
      <c r="F30" s="3">
        <v>16.399999999999999</v>
      </c>
      <c r="G30" s="3">
        <v>10</v>
      </c>
      <c r="H30" s="3">
        <v>86.4</v>
      </c>
      <c r="I30" s="3">
        <v>26</v>
      </c>
      <c r="J30" s="3">
        <v>32</v>
      </c>
      <c r="K30" s="3" t="s">
        <v>168</v>
      </c>
      <c r="L30" s="3">
        <v>72.599999999999994</v>
      </c>
      <c r="M30" s="3">
        <v>32</v>
      </c>
      <c r="N30" s="3">
        <v>32</v>
      </c>
      <c r="O30" s="3" t="s">
        <v>167</v>
      </c>
      <c r="P30" s="3">
        <v>62.4</v>
      </c>
      <c r="Q30" s="3">
        <v>100</v>
      </c>
      <c r="R30" s="3">
        <v>0</v>
      </c>
      <c r="S30" s="3">
        <v>69.92</v>
      </c>
      <c r="T30" s="3" t="s">
        <v>167</v>
      </c>
      <c r="U30" s="3">
        <v>60</v>
      </c>
      <c r="V30" s="3">
        <v>29</v>
      </c>
      <c r="W30" s="3">
        <v>32</v>
      </c>
      <c r="X30" s="3" t="s">
        <v>167</v>
      </c>
      <c r="Y30" s="3"/>
      <c r="Z30" s="3"/>
      <c r="AA30" s="3">
        <v>75.23</v>
      </c>
      <c r="AB30" s="3">
        <v>31</v>
      </c>
      <c r="AC30" s="3">
        <v>32</v>
      </c>
      <c r="AD30" s="3" t="s">
        <v>167</v>
      </c>
      <c r="AE30" s="3">
        <v>66.3</v>
      </c>
      <c r="AF30" s="3">
        <v>32</v>
      </c>
      <c r="AG30" s="3">
        <v>32</v>
      </c>
      <c r="AH30" s="3" t="s">
        <v>167</v>
      </c>
      <c r="AI30" s="3" t="s">
        <v>194</v>
      </c>
      <c r="AJ30" s="3" t="s">
        <v>170</v>
      </c>
      <c r="AK30" s="32"/>
      <c r="AL30" s="32"/>
    </row>
    <row r="31" spans="1:38" ht="27">
      <c r="A31" s="3" t="s">
        <v>54</v>
      </c>
      <c r="B31" s="3" t="s">
        <v>55</v>
      </c>
      <c r="C31" s="3" t="s">
        <v>124</v>
      </c>
      <c r="D31" s="3" t="s">
        <v>113</v>
      </c>
      <c r="E31" s="3" t="s">
        <v>195</v>
      </c>
      <c r="F31" s="3">
        <v>18</v>
      </c>
      <c r="G31" s="3">
        <v>10</v>
      </c>
      <c r="H31" s="3">
        <v>88</v>
      </c>
      <c r="I31" s="3">
        <v>24</v>
      </c>
      <c r="J31" s="3">
        <v>32</v>
      </c>
      <c r="K31" s="3" t="s">
        <v>168</v>
      </c>
      <c r="L31" s="3">
        <v>80.900000000000006</v>
      </c>
      <c r="M31" s="3">
        <v>26</v>
      </c>
      <c r="N31" s="3">
        <v>32</v>
      </c>
      <c r="O31" s="3" t="s">
        <v>168</v>
      </c>
      <c r="P31" s="3">
        <v>61.7</v>
      </c>
      <c r="Q31" s="3">
        <v>100</v>
      </c>
      <c r="R31" s="3">
        <v>0</v>
      </c>
      <c r="S31" s="3">
        <v>69.36</v>
      </c>
      <c r="T31" s="3" t="s">
        <v>167</v>
      </c>
      <c r="U31" s="3">
        <v>63.52</v>
      </c>
      <c r="V31" s="3">
        <v>14</v>
      </c>
      <c r="W31" s="3">
        <v>32</v>
      </c>
      <c r="X31" s="3" t="s">
        <v>168</v>
      </c>
      <c r="Y31" s="3"/>
      <c r="Z31" s="3"/>
      <c r="AA31" s="3">
        <v>81.739999999999995</v>
      </c>
      <c r="AB31" s="3">
        <v>24</v>
      </c>
      <c r="AC31" s="3">
        <v>32</v>
      </c>
      <c r="AD31" s="3" t="s">
        <v>168</v>
      </c>
      <c r="AE31" s="3">
        <v>72.209999999999994</v>
      </c>
      <c r="AF31" s="3">
        <v>23</v>
      </c>
      <c r="AG31" s="3">
        <v>32</v>
      </c>
      <c r="AH31" s="3" t="s">
        <v>168</v>
      </c>
      <c r="AI31" s="3" t="s">
        <v>180</v>
      </c>
      <c r="AJ31" s="3" t="s">
        <v>170</v>
      </c>
      <c r="AK31" s="32"/>
      <c r="AL31" s="32"/>
    </row>
    <row r="32" spans="1:38" ht="27">
      <c r="A32" s="3" t="s">
        <v>56</v>
      </c>
      <c r="B32" s="3" t="s">
        <v>57</v>
      </c>
      <c r="C32" s="3" t="s">
        <v>124</v>
      </c>
      <c r="D32" s="3" t="s">
        <v>171</v>
      </c>
      <c r="E32" s="3" t="s">
        <v>196</v>
      </c>
      <c r="F32" s="3">
        <v>4.9000000000000004</v>
      </c>
      <c r="G32" s="3">
        <v>10</v>
      </c>
      <c r="H32" s="3">
        <v>74.900000000000006</v>
      </c>
      <c r="I32" s="3">
        <v>27</v>
      </c>
      <c r="J32" s="3">
        <v>32</v>
      </c>
      <c r="K32" s="3" t="s">
        <v>167</v>
      </c>
      <c r="L32" s="3">
        <v>82.2</v>
      </c>
      <c r="M32" s="3">
        <v>21</v>
      </c>
      <c r="N32" s="3">
        <v>32</v>
      </c>
      <c r="O32" s="3" t="s">
        <v>168</v>
      </c>
      <c r="P32" s="3">
        <v>70</v>
      </c>
      <c r="Q32" s="3">
        <v>100</v>
      </c>
      <c r="R32" s="3">
        <v>0</v>
      </c>
      <c r="S32" s="3">
        <v>76</v>
      </c>
      <c r="T32" s="3" t="s">
        <v>167</v>
      </c>
      <c r="U32" s="3">
        <v>61.8</v>
      </c>
      <c r="V32" s="3">
        <v>23</v>
      </c>
      <c r="W32" s="3">
        <v>32</v>
      </c>
      <c r="X32" s="3" t="s">
        <v>168</v>
      </c>
      <c r="Y32" s="3"/>
      <c r="Z32" s="3"/>
      <c r="AA32" s="3">
        <v>80.430000000000007</v>
      </c>
      <c r="AB32" s="3">
        <v>26</v>
      </c>
      <c r="AC32" s="3">
        <v>32</v>
      </c>
      <c r="AD32" s="3" t="s">
        <v>168</v>
      </c>
      <c r="AE32" s="3">
        <v>72</v>
      </c>
      <c r="AF32" s="3">
        <v>25</v>
      </c>
      <c r="AG32" s="3">
        <v>32</v>
      </c>
      <c r="AH32" s="3" t="s">
        <v>168</v>
      </c>
      <c r="AI32" s="3" t="s">
        <v>169</v>
      </c>
      <c r="AJ32" s="3" t="s">
        <v>170</v>
      </c>
      <c r="AK32" s="30"/>
      <c r="AL32" s="30"/>
    </row>
    <row r="33" spans="1:38" ht="27">
      <c r="A33" s="3" t="s">
        <v>58</v>
      </c>
      <c r="B33" s="3" t="s">
        <v>59</v>
      </c>
      <c r="C33" s="3" t="s">
        <v>124</v>
      </c>
      <c r="D33" s="3" t="s">
        <v>113</v>
      </c>
      <c r="E33" s="3" t="s">
        <v>166</v>
      </c>
      <c r="F33" s="3">
        <v>-3.8</v>
      </c>
      <c r="G33" s="3">
        <v>10</v>
      </c>
      <c r="H33" s="3">
        <v>66.2</v>
      </c>
      <c r="I33" s="3">
        <v>31</v>
      </c>
      <c r="J33" s="3">
        <v>32</v>
      </c>
      <c r="K33" s="3" t="s">
        <v>167</v>
      </c>
      <c r="L33" s="3">
        <v>77.5</v>
      </c>
      <c r="M33" s="3">
        <v>30</v>
      </c>
      <c r="N33" s="3">
        <v>32</v>
      </c>
      <c r="O33" s="3" t="s">
        <v>167</v>
      </c>
      <c r="P33" s="3">
        <v>47.3</v>
      </c>
      <c r="Q33" s="3">
        <v>100</v>
      </c>
      <c r="R33" s="3">
        <v>0</v>
      </c>
      <c r="S33" s="3">
        <v>57.84</v>
      </c>
      <c r="T33" s="3" t="s">
        <v>173</v>
      </c>
      <c r="U33" s="3">
        <v>60</v>
      </c>
      <c r="V33" s="3">
        <v>29</v>
      </c>
      <c r="W33" s="3">
        <v>32</v>
      </c>
      <c r="X33" s="3" t="s">
        <v>167</v>
      </c>
      <c r="Y33" s="3"/>
      <c r="Z33" s="3"/>
      <c r="AA33" s="3">
        <v>74.260000000000005</v>
      </c>
      <c r="AB33" s="3">
        <v>32</v>
      </c>
      <c r="AC33" s="3">
        <v>32</v>
      </c>
      <c r="AD33" s="3" t="s">
        <v>167</v>
      </c>
      <c r="AE33" s="3">
        <v>68.75</v>
      </c>
      <c r="AF33" s="3">
        <v>31</v>
      </c>
      <c r="AG33" s="3">
        <v>32</v>
      </c>
      <c r="AH33" s="3" t="s">
        <v>167</v>
      </c>
      <c r="AI33" s="3" t="s">
        <v>180</v>
      </c>
      <c r="AJ33" s="3" t="s">
        <v>170</v>
      </c>
      <c r="AK33" s="32"/>
      <c r="AL33" s="32"/>
    </row>
    <row r="34" spans="1:38" ht="27">
      <c r="A34" s="4" t="s">
        <v>60</v>
      </c>
      <c r="B34" s="4" t="s">
        <v>61</v>
      </c>
      <c r="C34" s="4" t="s">
        <v>124</v>
      </c>
      <c r="D34" s="4" t="s">
        <v>186</v>
      </c>
      <c r="E34" s="4" t="s">
        <v>188</v>
      </c>
      <c r="F34" s="4">
        <v>26.4</v>
      </c>
      <c r="G34" s="4">
        <v>10</v>
      </c>
      <c r="H34" s="4">
        <v>96.4</v>
      </c>
      <c r="I34" s="4">
        <v>7</v>
      </c>
      <c r="J34" s="4">
        <v>32</v>
      </c>
      <c r="K34" s="4" t="s">
        <v>140</v>
      </c>
      <c r="L34" s="4">
        <v>87.4</v>
      </c>
      <c r="M34" s="4">
        <v>4</v>
      </c>
      <c r="N34" s="4">
        <v>32</v>
      </c>
      <c r="O34" s="4" t="s">
        <v>140</v>
      </c>
      <c r="P34" s="4">
        <v>80.599999999999994</v>
      </c>
      <c r="Q34" s="4">
        <v>100</v>
      </c>
      <c r="R34" s="4">
        <v>0</v>
      </c>
      <c r="S34" s="4">
        <v>84.48</v>
      </c>
      <c r="T34" s="4" t="s">
        <v>168</v>
      </c>
      <c r="U34" s="4">
        <v>63.79</v>
      </c>
      <c r="V34" s="4">
        <v>11</v>
      </c>
      <c r="W34" s="4">
        <v>32</v>
      </c>
      <c r="X34" s="4" t="s">
        <v>140</v>
      </c>
      <c r="Y34" s="4"/>
      <c r="Z34" s="4"/>
      <c r="AA34" s="4">
        <v>89.05</v>
      </c>
      <c r="AB34" s="4">
        <v>3</v>
      </c>
      <c r="AC34" s="4">
        <v>32</v>
      </c>
      <c r="AD34" s="4" t="s">
        <v>140</v>
      </c>
      <c r="AE34" s="4">
        <v>75.599999999999994</v>
      </c>
      <c r="AF34" s="4">
        <v>7</v>
      </c>
      <c r="AG34" s="4">
        <v>32</v>
      </c>
      <c r="AH34" s="4" t="s">
        <v>140</v>
      </c>
      <c r="AI34" s="4" t="s">
        <v>169</v>
      </c>
      <c r="AJ34" s="4" t="s">
        <v>170</v>
      </c>
      <c r="AK34" s="32"/>
      <c r="AL34" s="32"/>
    </row>
    <row r="35" spans="1:38" ht="27">
      <c r="A35" s="4" t="s">
        <v>62</v>
      </c>
      <c r="B35" s="4" t="s">
        <v>63</v>
      </c>
      <c r="C35" s="4" t="s">
        <v>124</v>
      </c>
      <c r="D35" s="4" t="s">
        <v>113</v>
      </c>
      <c r="E35" s="4" t="s">
        <v>184</v>
      </c>
      <c r="F35" s="4">
        <v>19.7</v>
      </c>
      <c r="G35" s="4">
        <v>10</v>
      </c>
      <c r="H35" s="4">
        <v>89.7</v>
      </c>
      <c r="I35" s="4">
        <v>19</v>
      </c>
      <c r="J35" s="4">
        <v>32</v>
      </c>
      <c r="K35" s="4" t="s">
        <v>168</v>
      </c>
      <c r="L35" s="4">
        <v>87.1</v>
      </c>
      <c r="M35" s="4">
        <v>5</v>
      </c>
      <c r="N35" s="4">
        <v>32</v>
      </c>
      <c r="O35" s="4" t="s">
        <v>140</v>
      </c>
      <c r="P35" s="4">
        <v>60.4</v>
      </c>
      <c r="Q35" s="4">
        <v>100</v>
      </c>
      <c r="R35" s="4">
        <v>0</v>
      </c>
      <c r="S35" s="4">
        <v>68.319999999999993</v>
      </c>
      <c r="T35" s="4" t="s">
        <v>167</v>
      </c>
      <c r="U35" s="4">
        <v>65.180000000000007</v>
      </c>
      <c r="V35" s="4">
        <v>5</v>
      </c>
      <c r="W35" s="4">
        <v>32</v>
      </c>
      <c r="X35" s="4" t="s">
        <v>140</v>
      </c>
      <c r="Y35" s="4"/>
      <c r="Z35" s="4"/>
      <c r="AA35" s="4">
        <v>86.68</v>
      </c>
      <c r="AB35" s="4">
        <v>8</v>
      </c>
      <c r="AC35" s="4">
        <v>32</v>
      </c>
      <c r="AD35" s="4" t="s">
        <v>140</v>
      </c>
      <c r="AE35" s="4">
        <v>76.14</v>
      </c>
      <c r="AF35" s="4">
        <v>4</v>
      </c>
      <c r="AG35" s="4">
        <v>32</v>
      </c>
      <c r="AH35" s="4" t="s">
        <v>140</v>
      </c>
      <c r="AI35" s="4" t="s">
        <v>169</v>
      </c>
      <c r="AJ35" s="4" t="s">
        <v>170</v>
      </c>
      <c r="AK35" s="32"/>
      <c r="AL35" s="32"/>
    </row>
    <row r="36" spans="1:38" ht="27">
      <c r="A36" s="4" t="s">
        <v>64</v>
      </c>
      <c r="B36" s="4" t="s">
        <v>65</v>
      </c>
      <c r="C36" s="4" t="s">
        <v>124</v>
      </c>
      <c r="D36" s="4" t="s">
        <v>177</v>
      </c>
      <c r="E36" s="4" t="s">
        <v>166</v>
      </c>
      <c r="F36" s="4">
        <v>25.8</v>
      </c>
      <c r="G36" s="4">
        <v>10</v>
      </c>
      <c r="H36" s="4">
        <v>95.8</v>
      </c>
      <c r="I36" s="4">
        <v>9</v>
      </c>
      <c r="J36" s="4">
        <v>32</v>
      </c>
      <c r="K36" s="4" t="s">
        <v>140</v>
      </c>
      <c r="L36" s="4">
        <v>86.5</v>
      </c>
      <c r="M36" s="4">
        <v>6</v>
      </c>
      <c r="N36" s="4">
        <v>32</v>
      </c>
      <c r="O36" s="4" t="s">
        <v>140</v>
      </c>
      <c r="P36" s="4">
        <v>71.8</v>
      </c>
      <c r="Q36" s="4">
        <v>100</v>
      </c>
      <c r="R36" s="4">
        <v>0</v>
      </c>
      <c r="S36" s="4">
        <v>77.44</v>
      </c>
      <c r="T36" s="4" t="s">
        <v>167</v>
      </c>
      <c r="U36" s="4">
        <v>64.430000000000007</v>
      </c>
      <c r="V36" s="4">
        <v>8</v>
      </c>
      <c r="W36" s="4">
        <v>32</v>
      </c>
      <c r="X36" s="4" t="s">
        <v>140</v>
      </c>
      <c r="Y36" s="4"/>
      <c r="Z36" s="4"/>
      <c r="AA36" s="4">
        <v>87.91</v>
      </c>
      <c r="AB36" s="4">
        <v>5</v>
      </c>
      <c r="AC36" s="4">
        <v>32</v>
      </c>
      <c r="AD36" s="4" t="s">
        <v>140</v>
      </c>
      <c r="AE36" s="4">
        <v>75.47</v>
      </c>
      <c r="AF36" s="4">
        <v>8</v>
      </c>
      <c r="AG36" s="4">
        <v>32</v>
      </c>
      <c r="AH36" s="4" t="s">
        <v>140</v>
      </c>
      <c r="AI36" s="4" t="s">
        <v>169</v>
      </c>
      <c r="AJ36" s="4" t="s">
        <v>170</v>
      </c>
      <c r="AK36" s="32"/>
      <c r="AL36" s="32"/>
    </row>
    <row r="37" spans="1:38">
      <c r="A37" s="33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5"/>
      <c r="AK37" s="34"/>
      <c r="AL37" s="36"/>
    </row>
    <row r="38" spans="1:38">
      <c r="A38" s="37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38"/>
    </row>
    <row r="39" spans="1:38">
      <c r="A39" s="65" t="s">
        <v>197</v>
      </c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</row>
    <row r="40" spans="1:38">
      <c r="A40" s="66" t="s">
        <v>198</v>
      </c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</row>
    <row r="41" spans="1:38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</row>
    <row r="42" spans="1:38">
      <c r="A42" s="66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</row>
    <row r="43" spans="1:38">
      <c r="A43" s="66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/>
    </row>
  </sheetData>
  <mergeCells count="24">
    <mergeCell ref="L3:O3"/>
    <mergeCell ref="P3:T3"/>
    <mergeCell ref="U3:X3"/>
    <mergeCell ref="A1:AL1"/>
    <mergeCell ref="F2:K2"/>
    <mergeCell ref="L2:O2"/>
    <mergeCell ref="U2:Z2"/>
    <mergeCell ref="AA2:AI2"/>
    <mergeCell ref="A39:AL39"/>
    <mergeCell ref="A40:AL43"/>
    <mergeCell ref="AL3:AL4"/>
    <mergeCell ref="I4:J4"/>
    <mergeCell ref="M4:N4"/>
    <mergeCell ref="V4:W4"/>
    <mergeCell ref="AB4:AC4"/>
    <mergeCell ref="AF4:AG4"/>
    <mergeCell ref="Y3:Z3"/>
    <mergeCell ref="AA3:AD3"/>
    <mergeCell ref="AE3:AH3"/>
    <mergeCell ref="AI3:AI4"/>
    <mergeCell ref="AJ3:AJ4"/>
    <mergeCell ref="AK3:AK4"/>
    <mergeCell ref="A3:E3"/>
    <mergeCell ref="F3:K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D467C-B352-4AFB-8E8B-C419BF7F98AC}">
  <dimension ref="A1:F33"/>
  <sheetViews>
    <sheetView workbookViewId="0">
      <selection activeCell="A21" sqref="A21"/>
    </sheetView>
  </sheetViews>
  <sheetFormatPr defaultRowHeight="14.25"/>
  <cols>
    <col min="1" max="1" width="22.625" style="5" customWidth="1"/>
    <col min="2" max="3" width="22.625" style="51" customWidth="1"/>
    <col min="4" max="4" width="30.25" style="5" customWidth="1"/>
    <col min="5" max="5" width="25.875" style="52" customWidth="1"/>
    <col min="6" max="6" width="19.75" style="5" customWidth="1"/>
    <col min="7" max="7" width="23.875" style="5" customWidth="1"/>
    <col min="8" max="16384" width="9" style="5"/>
  </cols>
  <sheetData>
    <row r="1" spans="1:6">
      <c r="A1" s="39" t="s">
        <v>1</v>
      </c>
      <c r="B1" s="40" t="s">
        <v>199</v>
      </c>
      <c r="C1" s="40" t="s">
        <v>200</v>
      </c>
      <c r="D1" s="41" t="s">
        <v>201</v>
      </c>
      <c r="E1" s="42" t="s">
        <v>202</v>
      </c>
      <c r="F1" s="43" t="s">
        <v>203</v>
      </c>
    </row>
    <row r="2" spans="1:6">
      <c r="A2" s="15" t="s">
        <v>3</v>
      </c>
      <c r="B2" s="44">
        <v>81.137999999999991</v>
      </c>
      <c r="C2" s="45">
        <v>71.543333333333337</v>
      </c>
      <c r="D2" s="46">
        <f t="shared" ref="D2:D33" si="0">AVERAGE(B2:C2)</f>
        <v>76.340666666666664</v>
      </c>
      <c r="E2" s="47">
        <f t="shared" ref="E2:E33" si="1">RANK(D2,$D$2:$D$33)</f>
        <v>25</v>
      </c>
      <c r="F2" s="46"/>
    </row>
    <row r="3" spans="1:6">
      <c r="A3" s="15" t="s">
        <v>5</v>
      </c>
      <c r="B3" s="45">
        <v>88.347666666666669</v>
      </c>
      <c r="C3" s="45">
        <v>80.275000000000006</v>
      </c>
      <c r="D3" s="46">
        <f t="shared" si="0"/>
        <v>84.311333333333337</v>
      </c>
      <c r="E3" s="47">
        <f t="shared" si="1"/>
        <v>1</v>
      </c>
      <c r="F3" s="46"/>
    </row>
    <row r="4" spans="1:6">
      <c r="A4" s="15" t="s">
        <v>7</v>
      </c>
      <c r="B4" s="45">
        <v>86.323333333333323</v>
      </c>
      <c r="C4" s="45">
        <v>74.81583333333333</v>
      </c>
      <c r="D4" s="46">
        <f t="shared" si="0"/>
        <v>80.569583333333327</v>
      </c>
      <c r="E4" s="47">
        <f t="shared" si="1"/>
        <v>5</v>
      </c>
      <c r="F4" s="46"/>
    </row>
    <row r="5" spans="1:6">
      <c r="A5" s="15" t="s">
        <v>9</v>
      </c>
      <c r="B5" s="45">
        <v>76.539333333333346</v>
      </c>
      <c r="C5" s="45">
        <v>68.355333333333334</v>
      </c>
      <c r="D5" s="46">
        <f t="shared" si="0"/>
        <v>72.447333333333347</v>
      </c>
      <c r="E5" s="47">
        <f t="shared" si="1"/>
        <v>30</v>
      </c>
      <c r="F5" s="46"/>
    </row>
    <row r="6" spans="1:6">
      <c r="A6" s="15" t="s">
        <v>11</v>
      </c>
      <c r="B6" s="45">
        <v>82.511833333333342</v>
      </c>
      <c r="C6" s="45">
        <v>72.521666666666661</v>
      </c>
      <c r="D6" s="46">
        <f t="shared" si="0"/>
        <v>77.516750000000002</v>
      </c>
      <c r="E6" s="47">
        <f t="shared" si="1"/>
        <v>18</v>
      </c>
    </row>
    <row r="7" spans="1:6">
      <c r="A7" s="15" t="s">
        <v>13</v>
      </c>
      <c r="B7" s="45">
        <v>84.756666666666675</v>
      </c>
      <c r="C7" s="45">
        <v>73.204999999999998</v>
      </c>
      <c r="D7" s="46">
        <f t="shared" si="0"/>
        <v>78.980833333333337</v>
      </c>
      <c r="E7" s="47">
        <f t="shared" si="1"/>
        <v>12</v>
      </c>
    </row>
    <row r="8" spans="1:6">
      <c r="A8" s="15" t="s">
        <v>15</v>
      </c>
      <c r="B8" s="45">
        <v>80.084000000000003</v>
      </c>
      <c r="C8" s="45">
        <v>70.405000000000001</v>
      </c>
      <c r="D8" s="46">
        <f t="shared" si="0"/>
        <v>75.244500000000002</v>
      </c>
      <c r="E8" s="47">
        <f t="shared" si="1"/>
        <v>28</v>
      </c>
    </row>
    <row r="9" spans="1:6">
      <c r="A9" s="15" t="s">
        <v>17</v>
      </c>
      <c r="B9" s="45">
        <v>82.327666666666673</v>
      </c>
      <c r="C9" s="45">
        <v>72.471666666666678</v>
      </c>
      <c r="D9" s="46">
        <f t="shared" si="0"/>
        <v>77.399666666666675</v>
      </c>
      <c r="E9" s="47">
        <f t="shared" si="1"/>
        <v>19</v>
      </c>
    </row>
    <row r="10" spans="1:6">
      <c r="A10" s="15" t="s">
        <v>19</v>
      </c>
      <c r="B10" s="45">
        <v>81.592333333333343</v>
      </c>
      <c r="C10" s="45">
        <v>71.771666666666661</v>
      </c>
      <c r="D10" s="46">
        <f t="shared" si="0"/>
        <v>76.682000000000002</v>
      </c>
      <c r="E10" s="47">
        <f t="shared" si="1"/>
        <v>22</v>
      </c>
    </row>
    <row r="11" spans="1:6">
      <c r="A11" s="15" t="s">
        <v>21</v>
      </c>
      <c r="B11" s="45">
        <v>86.927000000000007</v>
      </c>
      <c r="C11" s="45">
        <v>75.064999999999998</v>
      </c>
      <c r="D11" s="46">
        <f t="shared" si="0"/>
        <v>80.996000000000009</v>
      </c>
      <c r="E11" s="47">
        <f t="shared" si="1"/>
        <v>3</v>
      </c>
    </row>
    <row r="12" spans="1:6">
      <c r="A12" s="15" t="s">
        <v>23</v>
      </c>
      <c r="B12" s="45">
        <v>87.480333333333348</v>
      </c>
      <c r="C12" s="45">
        <v>75.205500000000015</v>
      </c>
      <c r="D12" s="46">
        <f t="shared" si="0"/>
        <v>81.342916666666682</v>
      </c>
      <c r="E12" s="47">
        <f t="shared" si="1"/>
        <v>2</v>
      </c>
    </row>
    <row r="13" spans="1:6">
      <c r="A13" s="15" t="s">
        <v>25</v>
      </c>
      <c r="B13" s="45">
        <v>83.468166666666676</v>
      </c>
      <c r="C13" s="45">
        <v>72.106666666666669</v>
      </c>
      <c r="D13" s="46">
        <f t="shared" si="0"/>
        <v>77.787416666666672</v>
      </c>
      <c r="E13" s="47">
        <f t="shared" si="1"/>
        <v>15</v>
      </c>
    </row>
    <row r="14" spans="1:6" s="49" customFormat="1">
      <c r="A14" s="48" t="s">
        <v>27</v>
      </c>
      <c r="B14" s="45">
        <v>81.955499999999986</v>
      </c>
      <c r="C14" s="45">
        <v>73.212499999999991</v>
      </c>
      <c r="D14" s="46">
        <f t="shared" si="0"/>
        <v>77.583999999999989</v>
      </c>
      <c r="E14" s="47">
        <f t="shared" si="1"/>
        <v>17</v>
      </c>
    </row>
    <row r="15" spans="1:6">
      <c r="A15" s="15" t="s">
        <v>29</v>
      </c>
      <c r="B15" s="45">
        <v>81.194000000000003</v>
      </c>
      <c r="C15" s="45">
        <v>71.81</v>
      </c>
      <c r="D15" s="46">
        <f t="shared" si="0"/>
        <v>76.50200000000001</v>
      </c>
      <c r="E15" s="47">
        <f t="shared" si="1"/>
        <v>23</v>
      </c>
    </row>
    <row r="16" spans="1:6">
      <c r="A16" s="15" t="s">
        <v>31</v>
      </c>
      <c r="B16" s="45">
        <v>83.17916666666666</v>
      </c>
      <c r="C16" s="45">
        <v>73.09333333333332</v>
      </c>
      <c r="D16" s="46">
        <f t="shared" si="0"/>
        <v>78.13624999999999</v>
      </c>
      <c r="E16" s="47">
        <f t="shared" si="1"/>
        <v>14</v>
      </c>
    </row>
    <row r="17" spans="1:5">
      <c r="A17" s="15" t="s">
        <v>33</v>
      </c>
      <c r="B17" s="45">
        <v>82.442833333333326</v>
      </c>
      <c r="C17" s="45">
        <v>72.287499999999994</v>
      </c>
      <c r="D17" s="46">
        <f t="shared" si="0"/>
        <v>77.365166666666653</v>
      </c>
      <c r="E17" s="47">
        <f t="shared" si="1"/>
        <v>20</v>
      </c>
    </row>
    <row r="18" spans="1:5">
      <c r="A18" s="15" t="s">
        <v>35</v>
      </c>
      <c r="B18" s="45">
        <v>84.588000000000008</v>
      </c>
      <c r="C18" s="45">
        <v>74.214999999999989</v>
      </c>
      <c r="D18" s="46">
        <f t="shared" si="0"/>
        <v>79.401499999999999</v>
      </c>
      <c r="E18" s="47">
        <f t="shared" si="1"/>
        <v>11</v>
      </c>
    </row>
    <row r="19" spans="1:5">
      <c r="A19" s="15" t="s">
        <v>37</v>
      </c>
      <c r="B19" s="45">
        <v>85.122</v>
      </c>
      <c r="C19" s="45">
        <v>74.152499999999989</v>
      </c>
      <c r="D19" s="46">
        <f t="shared" si="0"/>
        <v>79.637249999999995</v>
      </c>
      <c r="E19" s="47">
        <f t="shared" si="1"/>
        <v>9</v>
      </c>
    </row>
    <row r="20" spans="1:5">
      <c r="A20" s="15" t="s">
        <v>39</v>
      </c>
      <c r="B20" s="45">
        <v>85.18</v>
      </c>
      <c r="C20" s="45">
        <v>73.705833333333331</v>
      </c>
      <c r="D20" s="46">
        <f t="shared" si="0"/>
        <v>79.442916666666662</v>
      </c>
      <c r="E20" s="47">
        <f t="shared" si="1"/>
        <v>10</v>
      </c>
    </row>
    <row r="21" spans="1:5">
      <c r="A21" s="15" t="s">
        <v>41</v>
      </c>
      <c r="B21" s="45">
        <v>83.837833333333293</v>
      </c>
      <c r="C21" s="45">
        <v>72.456666666667005</v>
      </c>
      <c r="D21" s="46">
        <f>AVERAGE(B21:C21)</f>
        <v>78.147250000000156</v>
      </c>
      <c r="E21" s="47">
        <f t="shared" si="1"/>
        <v>13</v>
      </c>
    </row>
    <row r="22" spans="1:5">
      <c r="A22" s="15" t="s">
        <v>43</v>
      </c>
      <c r="B22" s="45">
        <v>79.182833333333335</v>
      </c>
      <c r="C22" s="45">
        <v>70.55</v>
      </c>
      <c r="D22" s="46">
        <f t="shared" si="0"/>
        <v>74.866416666666666</v>
      </c>
      <c r="E22" s="47">
        <f t="shared" si="1"/>
        <v>29</v>
      </c>
    </row>
    <row r="23" spans="1:5">
      <c r="A23" s="15" t="s">
        <v>45</v>
      </c>
      <c r="B23" s="45">
        <v>81.102166666666662</v>
      </c>
      <c r="C23" s="50">
        <v>71.696666666666673</v>
      </c>
      <c r="D23" s="46">
        <f t="shared" si="0"/>
        <v>76.399416666666667</v>
      </c>
      <c r="E23" s="47">
        <f t="shared" si="1"/>
        <v>24</v>
      </c>
    </row>
    <row r="24" spans="1:5">
      <c r="A24" s="15" t="s">
        <v>47</v>
      </c>
      <c r="B24" s="45">
        <v>85.48</v>
      </c>
      <c r="C24" s="50">
        <v>74.413333333333327</v>
      </c>
      <c r="D24" s="46">
        <f t="shared" si="0"/>
        <v>79.946666666666658</v>
      </c>
      <c r="E24" s="47">
        <f t="shared" si="1"/>
        <v>8</v>
      </c>
    </row>
    <row r="25" spans="1:5">
      <c r="A25" s="15" t="s">
        <v>49</v>
      </c>
      <c r="B25" s="45">
        <v>80.023166666666668</v>
      </c>
      <c r="C25" s="50">
        <v>71.244166666666672</v>
      </c>
      <c r="D25" s="46">
        <f t="shared" si="0"/>
        <v>75.63366666666667</v>
      </c>
      <c r="E25" s="47">
        <f t="shared" si="1"/>
        <v>27</v>
      </c>
    </row>
    <row r="26" spans="1:5">
      <c r="A26" s="15" t="s">
        <v>51</v>
      </c>
      <c r="B26" s="45">
        <v>81.572166666666661</v>
      </c>
      <c r="C26" s="50">
        <v>70.648333333333326</v>
      </c>
      <c r="D26" s="46">
        <f t="shared" si="0"/>
        <v>76.110249999999994</v>
      </c>
      <c r="E26" s="47">
        <f t="shared" si="1"/>
        <v>26</v>
      </c>
    </row>
    <row r="27" spans="1:5">
      <c r="A27" s="15" t="s">
        <v>53</v>
      </c>
      <c r="B27" s="45">
        <v>77.036999999999992</v>
      </c>
      <c r="C27" s="50">
        <v>67.588333333333324</v>
      </c>
      <c r="D27" s="46">
        <f t="shared" si="0"/>
        <v>72.312666666666658</v>
      </c>
      <c r="E27" s="47">
        <f t="shared" si="1"/>
        <v>31</v>
      </c>
    </row>
    <row r="28" spans="1:5">
      <c r="A28" s="15" t="s">
        <v>55</v>
      </c>
      <c r="B28" s="45">
        <v>82.87733333333334</v>
      </c>
      <c r="C28" s="50">
        <v>72.350000000000009</v>
      </c>
      <c r="D28" s="46">
        <f t="shared" si="0"/>
        <v>77.613666666666674</v>
      </c>
      <c r="E28" s="47">
        <f t="shared" si="1"/>
        <v>16</v>
      </c>
    </row>
    <row r="29" spans="1:5">
      <c r="A29" s="15" t="s">
        <v>57</v>
      </c>
      <c r="B29" s="45">
        <v>82.268166666666659</v>
      </c>
      <c r="C29" s="50">
        <v>72.146666666666661</v>
      </c>
      <c r="D29" s="46">
        <f t="shared" si="0"/>
        <v>77.20741666666666</v>
      </c>
      <c r="E29" s="47">
        <f t="shared" si="1"/>
        <v>21</v>
      </c>
    </row>
    <row r="30" spans="1:5">
      <c r="A30" s="15" t="s">
        <v>59</v>
      </c>
      <c r="B30" s="45">
        <v>74.762999999999991</v>
      </c>
      <c r="C30" s="50">
        <v>68.413333333333341</v>
      </c>
      <c r="D30" s="46">
        <f t="shared" si="0"/>
        <v>71.588166666666666</v>
      </c>
      <c r="E30" s="47">
        <f t="shared" si="1"/>
        <v>32</v>
      </c>
    </row>
    <row r="31" spans="1:5">
      <c r="A31" s="15" t="s">
        <v>61</v>
      </c>
      <c r="B31" s="45">
        <v>86.31783333333334</v>
      </c>
      <c r="C31" s="50">
        <v>74.521666666666661</v>
      </c>
      <c r="D31" s="46">
        <f t="shared" si="0"/>
        <v>80.419749999999993</v>
      </c>
      <c r="E31" s="47">
        <f t="shared" si="1"/>
        <v>6</v>
      </c>
    </row>
    <row r="32" spans="1:5">
      <c r="A32" s="15" t="s">
        <v>63</v>
      </c>
      <c r="B32" s="45">
        <v>85.231666666666669</v>
      </c>
      <c r="C32" s="50">
        <v>74.893333333333331</v>
      </c>
      <c r="D32" s="46">
        <f t="shared" si="0"/>
        <v>80.0625</v>
      </c>
      <c r="E32" s="47">
        <f t="shared" si="1"/>
        <v>7</v>
      </c>
    </row>
    <row r="33" spans="1:5">
      <c r="A33" s="15" t="s">
        <v>65</v>
      </c>
      <c r="B33" s="45">
        <v>86.629166666666677</v>
      </c>
      <c r="C33" s="50">
        <v>75.070000000000007</v>
      </c>
      <c r="D33" s="46">
        <f t="shared" si="0"/>
        <v>80.849583333333342</v>
      </c>
      <c r="E33" s="47">
        <f t="shared" si="1"/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三年综合测评</vt:lpstr>
      <vt:lpstr>大一</vt:lpstr>
      <vt:lpstr>大二</vt:lpstr>
      <vt:lpstr>大三</vt:lpstr>
      <vt:lpstr>平均分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2022-10-24T09:57:54Z</dcterms:modified>
</cp:coreProperties>
</file>